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3"/>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<sst xmlns="http://schemas.openxmlformats.org/spreadsheetml/2006/main" count="275" uniqueCount="145">
  <si>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</si>
  <si>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</si>
  <si>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</si>
  <si>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</si>
  <si>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</si>
  <si>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</si>
  <si>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</si>
  <si>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</si>
  <si>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</si>
  <si>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</si>
  <si>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</si>
  <si>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</si>
  <si>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</si>
  <si>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</si>
  <si>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</si>
  <si>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</si>
  <si>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</si>
  <si>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</si>
  <si>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</si>
  <si>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</si>
  <si>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</si>
  <si>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</si>
  <si>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</si>
  <si>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</si>
  <si>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</si>
  <si>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</si>
  <si>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</si>
  <si>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</si>
  <si>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</si>
  <si>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</si>
  <si>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</si>
  <si>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</si>
  <si>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</si>
  <si>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</si>
  <si>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</si>
  <si>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</si>
  <si>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</si>
  <si>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</si>
  <si>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</si>
  <si>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</si>
  <si>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</si>
  <si>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</si>
  <si>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</si>
  <si>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</si>
  <si>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</si>
  <si>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</si>
  <si>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</si>
  <si>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</si>
  <si>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</si>
  <si>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</si>
  <si>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</si>
  <si>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</si>
  <si>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</si>
  <si>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</si>
  <si>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</si>
  <si>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</si>
  <si>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</si>
  <si>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</si>
  <si>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</si>
  <si>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</si>
  <si>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</si>
  <si>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</si>
  <si>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</si>
  <si>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</si>
  <si>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</si>
  <si>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</si>
  <si>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</si>
  <si>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</si>
  <si>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</si>
  <si>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</si>
  <si>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</si>
  <si>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</si>
  <si>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</si>
  <si>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</si>
  <si>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</si>
  <si>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</si>
  <si>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</si>
  <si>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</si>
  <si>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</si>
  <si>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</si>
  <si>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</si>
  <si>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</si>
  <si>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</si>
  <si>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</si>
  <si>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</si>
  <si>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</si>
  <si>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</si>
  <si>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</si>
  <si>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</si>
  <si>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</si>
  <si>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</si>
  <si>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</si>
  <si>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</si>
  <si>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</si>
  <si>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</si>
  <si>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</si>
  <si>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</si>
  <si>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</si>
  <si>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</si>
  <si>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</si>
  <si>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</si>
  <si>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</si>
  <si>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</si>
  <si>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</si>
  <si>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</si>
  <si>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</si>
  <si>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</si>
  <si>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</si>
  <si>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</si>
  <si>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</si>
  <si>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</si>
  <si>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</si>
  <si>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</si>
  <si>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</si>
  <si>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</si>
  <si>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</si>
  <si>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</si>
  <si>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</si>
  <si>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</si>
  <si>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</si>
  <si>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</si>
  <si>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</si>
  <si>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</si>
  <si>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</si>
  <si>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</si>
  <si>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CHV Hoàng Xuân Huân</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</si>
  <si>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</si>
  <si>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</si>
  <si>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</si>
  <si>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</si>
  <si>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</si>
  <si>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</si>
  <si>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</si>
  <si>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</si>
  <si>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</si>
  <si>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</si>
  <si>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</si>
  <si>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CHV Lương Ngọc Tuế</t>
  </si>
  <si>
    <t>Tran Duc Hoan</t>
  </si>
  <si>
    <t>Nguyen Thi Phuong</t>
  </si>
  <si>
    <t>Le Mien Dong</t>
  </si>
  <si>
    <t>Nguyen Dac Ban</t>
  </si>
  <si>
    <t>CỤC TRƯỞNG</t>
  </si>
  <si>
    <t>05 tháng / năm 2019</t>
  </si>
  <si>
    <t>Thái Bình, ngày 06 tháng 03 năm 2019</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</si>
</sst>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6">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0" fillId="30" borderId="0" xfId="0" applyNumberFormat="1" applyFont="1" applyFill="1" applyAlignment="1">
      <alignment horizontal="center"/>
    </xf>
    <xf numFmtId="49" fontId="3" fillId="30" borderId="0" xfId="0" applyNumberFormat="1" applyFont="1" applyFill="1" applyAlignment="1">
      <alignment/>
    </xf>
    <xf numFmtId="3" fontId="6" fillId="31" borderId="10" xfId="0" applyNumberFormat="1" applyFont="1" applyFill="1" applyBorder="1" applyAlignment="1" applyProtection="1">
      <alignment horizont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center"/>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4" xfId="0" applyFill="1" applyBorder="1" applyAlignment="1">
      <alignment/>
    </xf>
    <xf numFmtId="0" fontId="14" fillId="30" borderId="0" xfId="0" applyNumberFormat="1" applyFont="1" applyFill="1" applyBorder="1" applyAlignment="1">
      <alignment horizontal="center" wrapText="1"/>
    </xf>
    <xf numFmtId="0" fontId="0" fillId="30" borderId="0" xfId="0" applyNumberFormat="1" applyFont="1" applyFill="1" applyBorder="1" applyAlignment="1">
      <alignment/>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4" xfId="0" applyFill="1" applyBorder="1" applyAlignment="1">
      <alignment/>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49" fontId="11" fillId="30" borderId="10" xfId="0" applyNumberFormat="1" applyFont="1" applyFill="1" applyBorder="1" applyAlignment="1" applyProtection="1">
      <alignment vertical="center"/>
      <protection/>
    </xf>
    <xf numFmtId="49" fontId="5" fillId="30" borderId="10" xfId="0" applyNumberFormat="1" applyFont="1" applyFill="1" applyBorder="1" applyAlignment="1" applyProtection="1">
      <alignment horizontal="center" vertical="center"/>
      <protection/>
    </xf>
    <xf numFmtId="49" fontId="4" fillId="30" borderId="10" xfId="0" applyNumberFormat="1" applyFont="1" applyFill="1" applyBorder="1" applyAlignment="1" applyProtection="1">
      <alignment vertical="center"/>
      <protection locked="0"/>
    </xf>
    <xf numFmtId="3" fontId="11" fillId="31" borderId="15" xfId="0" applyNumberFormat="1" applyFont="1" applyFill="1" applyBorder="1" applyAlignment="1" applyProtection="1">
      <alignment horizontal="left" vertical="center" shrinkToFit="1"/>
      <protection locked="0"/>
    </xf>
    <xf numFmtId="3" fontId="21" fillId="0" borderId="15" xfId="0" applyNumberFormat="1" applyFont="1" applyFill="1" applyBorder="1" applyAlignment="1" applyProtection="1">
      <alignment horizontal="left" vertical="center" shrinkToFit="1"/>
      <protection locked="0"/>
    </xf>
    <xf numFmtId="3" fontId="21" fillId="0" borderId="10" xfId="0" applyNumberFormat="1" applyFont="1" applyFill="1" applyBorder="1" applyAlignment="1" applyProtection="1">
      <alignment horizontal="left" vertical="center" shrinkToFit="1"/>
      <protection locked="0"/>
    </xf>
    <xf numFmtId="3" fontId="21" fillId="0" borderId="10" xfId="0" applyNumberFormat="1" applyFont="1" applyFill="1" applyBorder="1" applyAlignment="1" applyProtection="1">
      <alignment/>
      <protection locked="0"/>
    </xf>
    <xf numFmtId="41" fontId="22" fillId="31" borderId="10" xfId="0" applyNumberFormat="1" applyFont="1" applyFill="1" applyBorder="1" applyAlignment="1" applyProtection="1">
      <alignment horizontal="center" vertical="center" shrinkToFit="1"/>
      <protection locked="0"/>
    </xf>
    <xf numFmtId="49" fontId="0" fillId="30" borderId="0" xfId="0" applyNumberFormat="1" applyFont="1" applyFill="1" applyAlignment="1" applyProtection="1">
      <alignment/>
      <protection locked="0"/>
    </xf>
    <xf numFmtId="49" fontId="6" fillId="30" borderId="10" xfId="0" applyNumberFormat="1" applyFont="1" applyFill="1" applyBorder="1" applyAlignment="1" applyProtection="1">
      <alignment horizontal="center" vertical="center"/>
      <protection locked="0"/>
    </xf>
    <xf numFmtId="49" fontId="11" fillId="30" borderId="10" xfId="0" applyNumberFormat="1" applyFont="1" applyFill="1" applyBorder="1" applyAlignment="1" applyProtection="1">
      <alignment vertical="center"/>
      <protection locked="0"/>
    </xf>
    <xf numFmtId="41" fontId="3" fillId="31" borderId="10" xfId="0" applyNumberFormat="1" applyFont="1" applyFill="1" applyBorder="1" applyAlignment="1" applyProtection="1">
      <alignment horizontal="right" vertical="center" shrinkToFit="1"/>
      <protection locked="0"/>
    </xf>
    <xf numFmtId="0" fontId="0" fillId="30" borderId="10" xfId="0" applyNumberFormat="1" applyFont="1" applyFill="1" applyBorder="1" applyAlignment="1" applyProtection="1">
      <alignment vertical="center"/>
      <protection locked="0"/>
    </xf>
    <xf numFmtId="49" fontId="21" fillId="30" borderId="10" xfId="0" applyNumberFormat="1" applyFont="1" applyFill="1" applyBorder="1" applyAlignment="1" applyProtection="1">
      <alignment vertical="center"/>
      <protection locked="0"/>
    </xf>
    <xf numFmtId="41" fontId="5" fillId="31" borderId="10" xfId="42" applyNumberFormat="1" applyFont="1" applyFill="1" applyBorder="1" applyAlignment="1" applyProtection="1">
      <alignment horizontal="right" shrinkToFit="1"/>
      <protection locked="0"/>
    </xf>
    <xf numFmtId="41" fontId="0" fillId="31" borderId="10" xfId="0"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locked="0"/>
    </xf>
    <xf numFmtId="41" fontId="6" fillId="0" borderId="10" xfId="42" applyNumberFormat="1" applyFont="1" applyFill="1" applyBorder="1" applyAlignment="1" applyProtection="1">
      <alignment horizontal="right" shrinkToFit="1"/>
      <protection locked="0"/>
    </xf>
    <xf numFmtId="10" fontId="0" fillId="31" borderId="10" xfId="59" applyNumberFormat="1" applyFont="1" applyFill="1" applyBorder="1" applyAlignment="1" applyProtection="1">
      <alignment shrinkToFit="1"/>
      <protection locked="0"/>
    </xf>
    <xf numFmtId="10" fontId="0" fillId="31" borderId="10" xfId="59" applyNumberFormat="1" applyFont="1" applyFill="1" applyBorder="1" applyAlignment="1">
      <alignment shrinkToFit="1"/>
    </xf>
    <xf numFmtId="41" fontId="22" fillId="30" borderId="10" xfId="0" applyNumberFormat="1" applyFont="1" applyFill="1" applyBorder="1" applyAlignment="1" applyProtection="1">
      <alignment horizontal="right" vertical="center" shrinkToFit="1"/>
      <protection/>
    </xf>
    <xf numFmtId="41" fontId="3" fillId="31" borderId="10" xfId="0" applyNumberFormat="1" applyFont="1" applyFill="1" applyBorder="1" applyAlignment="1" applyProtection="1">
      <alignment horizontal="right" vertical="center" shrinkToFit="1"/>
      <protection/>
    </xf>
    <xf numFmtId="0" fontId="0" fillId="30" borderId="0" xfId="0" applyNumberFormat="1" applyFont="1" applyFill="1" applyBorder="1" applyAlignment="1">
      <alignment/>
    </xf>
    <xf numFmtId="0" fontId="4" fillId="30" borderId="0" xfId="0" applyNumberFormat="1" applyFont="1" applyFill="1" applyBorder="1" applyAlignment="1">
      <alignment wrapText="1"/>
    </xf>
    <xf numFmtId="49" fontId="4" fillId="30" borderId="0" xfId="0" applyNumberFormat="1" applyFont="1" applyFill="1" applyBorder="1" applyAlignment="1">
      <alignment wrapText="1"/>
    </xf>
    <xf numFmtId="41" fontId="0" fillId="0" borderId="10" xfId="0" applyNumberFormat="1" applyFont="1" applyFill="1" applyBorder="1" applyAlignment="1" applyProtection="1">
      <alignment horizontal="right" vertical="center" shrinkToFit="1"/>
      <protection/>
    </xf>
    <xf numFmtId="41" fontId="3" fillId="31" borderId="10" xfId="0" applyNumberFormat="1" applyFont="1" applyFill="1" applyBorder="1" applyAlignment="1" applyProtection="1">
      <alignment horizontal="right" shrinkToFit="1"/>
      <protection locked="0"/>
    </xf>
    <xf numFmtId="3" fontId="0" fillId="30" borderId="10" xfId="0" applyNumberFormat="1" applyFont="1" applyFill="1" applyBorder="1" applyAlignment="1">
      <alignment horizontal="right"/>
    </xf>
    <xf numFmtId="3" fontId="0" fillId="30" borderId="10" xfId="0" applyNumberFormat="1" applyFill="1" applyBorder="1" applyAlignment="1">
      <alignment horizontal="right"/>
    </xf>
    <xf numFmtId="3" fontId="5" fillId="0" borderId="10" xfId="0" applyNumberFormat="1" applyFont="1" applyFill="1" applyBorder="1" applyAlignment="1" applyProtection="1">
      <alignment horizontal="right"/>
      <protection locked="0"/>
    </xf>
    <xf numFmtId="3" fontId="0" fillId="30" borderId="0" xfId="0" applyNumberFormat="1" applyFont="1" applyFill="1" applyAlignment="1">
      <alignment/>
    </xf>
    <xf numFmtId="3" fontId="0" fillId="30" borderId="10" xfId="0" applyNumberFormat="1" applyFont="1" applyFill="1" applyBorder="1" applyAlignment="1">
      <alignment/>
    </xf>
    <xf numFmtId="3" fontId="0" fillId="30" borderId="10" xfId="0" applyNumberFormat="1" applyFont="1" applyFill="1" applyBorder="1" applyAlignment="1">
      <alignment/>
    </xf>
    <xf numFmtId="3" fontId="3" fillId="31" borderId="10" xfId="0" applyNumberFormat="1" applyFont="1" applyFill="1" applyBorder="1" applyAlignment="1" applyProtection="1">
      <alignment horizontal="right" vertical="center" shrinkToFit="1"/>
      <protection/>
    </xf>
    <xf numFmtId="3" fontId="13" fillId="30" borderId="0" xfId="0" applyNumberFormat="1" applyFont="1" applyFill="1" applyBorder="1" applyAlignment="1">
      <alignment wrapText="1"/>
    </xf>
    <xf numFmtId="3" fontId="13" fillId="30" borderId="0" xfId="0" applyNumberFormat="1" applyFont="1" applyFill="1" applyBorder="1" applyAlignment="1">
      <alignment vertical="center"/>
    </xf>
    <xf numFmtId="3" fontId="0" fillId="30" borderId="0" xfId="0" applyNumberFormat="1" applyFont="1" applyFill="1" applyBorder="1" applyAlignment="1">
      <alignment/>
    </xf>
    <xf numFmtId="3" fontId="5" fillId="30" borderId="0" xfId="0" applyNumberFormat="1" applyFont="1" applyFill="1" applyBorder="1" applyAlignment="1">
      <alignment horizontal="right"/>
    </xf>
    <xf numFmtId="3" fontId="5" fillId="30" borderId="0" xfId="0" applyNumberFormat="1" applyFont="1" applyFill="1" applyBorder="1" applyAlignment="1">
      <alignment horizontal="right" wrapText="1"/>
    </xf>
    <xf numFmtId="3" fontId="5" fillId="30" borderId="0" xfId="0" applyNumberFormat="1" applyFont="1" applyFill="1" applyAlignment="1">
      <alignment horizontal="right"/>
    </xf>
    <xf numFmtId="3" fontId="6" fillId="30" borderId="0" xfId="0" applyNumberFormat="1" applyFont="1" applyFill="1" applyBorder="1" applyAlignment="1">
      <alignment horizontal="right"/>
    </xf>
    <xf numFmtId="3" fontId="5" fillId="30" borderId="10" xfId="0" applyNumberFormat="1" applyFont="1" applyFill="1" applyBorder="1" applyAlignment="1">
      <alignment horizontal="right"/>
    </xf>
    <xf numFmtId="3" fontId="5" fillId="30" borderId="10" xfId="0" applyNumberFormat="1" applyFont="1" applyFill="1" applyBorder="1" applyAlignment="1" applyProtection="1">
      <alignment horizontal="right"/>
      <protection locked="0"/>
    </xf>
    <xf numFmtId="0" fontId="5" fillId="0" borderId="10" xfId="0" applyNumberFormat="1" applyFont="1" applyFill="1" applyBorder="1" applyAlignment="1" applyProtection="1">
      <alignment horizontal="right"/>
      <protection locked="0"/>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7" fillId="0" borderId="15"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30" borderId="0" xfId="0" applyNumberFormat="1" applyFont="1" applyFill="1" applyBorder="1" applyAlignment="1">
      <alignment horizontal="center" vertical="center"/>
    </xf>
    <xf numFmtId="0" fontId="13" fillId="30" borderId="0" xfId="0" applyNumberFormat="1" applyFont="1" applyFill="1" applyBorder="1" applyAlignment="1">
      <alignment horizontal="center" wrapText="1"/>
    </xf>
    <xf numFmtId="49" fontId="0" fillId="30" borderId="0" xfId="0" applyNumberFormat="1" applyFont="1" applyFill="1" applyAlignment="1">
      <alignment horizontal="left"/>
    </xf>
    <xf numFmtId="0" fontId="7" fillId="30" borderId="10" xfId="0" applyNumberFormat="1" applyFont="1" applyFill="1" applyBorder="1" applyAlignment="1">
      <alignment horizontal="center" vertical="center" wrapText="1"/>
    </xf>
    <xf numFmtId="49" fontId="21" fillId="30" borderId="10" xfId="0" applyNumberFormat="1" applyFont="1" applyFill="1" applyBorder="1" applyAlignment="1" applyProtection="1">
      <alignment horizontal="center" vertical="center" wrapText="1"/>
      <protection/>
    </xf>
    <xf numFmtId="49" fontId="21" fillId="30" borderId="10" xfId="0" applyNumberFormat="1" applyFont="1" applyFill="1" applyBorder="1" applyAlignment="1">
      <alignment horizontal="center" vertical="center" wrapText="1"/>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Alignment="1">
      <alignment horizontal="center"/>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1" fontId="6" fillId="30" borderId="10" xfId="0" applyNumberFormat="1" applyFont="1" applyFill="1" applyBorder="1" applyAlignment="1">
      <alignment horizontal="center" vertical="center"/>
    </xf>
    <xf numFmtId="49" fontId="0" fillId="30" borderId="0" xfId="0" applyNumberFormat="1" applyFont="1" applyFill="1" applyBorder="1" applyAlignment="1">
      <alignment horizontal="center" wrapText="1"/>
    </xf>
    <xf numFmtId="49" fontId="0" fillId="30" borderId="0" xfId="0" applyNumberFormat="1" applyFont="1" applyFill="1" applyBorder="1" applyAlignment="1">
      <alignment horizontal="center"/>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3" fontId="5" fillId="30" borderId="11" xfId="0" applyNumberFormat="1" applyFont="1" applyFill="1" applyBorder="1" applyAlignment="1">
      <alignment horizontal="center"/>
    </xf>
    <xf numFmtId="3" fontId="5" fillId="30" borderId="14" xfId="0" applyNumberFormat="1" applyFont="1" applyFill="1" applyBorder="1" applyAlignment="1">
      <alignment horizontal="center"/>
    </xf>
    <xf numFmtId="3" fontId="5" fillId="30" borderId="13" xfId="0" applyNumberFormat="1" applyFont="1" applyFill="1" applyBorder="1" applyAlignment="1">
      <alignment horizontal="center"/>
    </xf>
    <xf numFmtId="49" fontId="3" fillId="30" borderId="15" xfId="0" applyNumberFormat="1" applyFont="1" applyFill="1" applyBorder="1" applyAlignment="1" applyProtection="1">
      <alignment horizontal="center" vertical="center" wrapText="1"/>
      <protection locked="0"/>
    </xf>
    <xf numFmtId="49" fontId="3" fillId="30" borderId="21" xfId="0" applyNumberFormat="1" applyFont="1" applyFill="1" applyBorder="1" applyAlignment="1" applyProtection="1">
      <alignment horizontal="center" vertical="center" wrapText="1"/>
      <protection locked="0"/>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0" fontId="20" fillId="30" borderId="0" xfId="0" applyNumberFormat="1" applyFont="1" applyFill="1" applyBorder="1" applyAlignment="1">
      <alignment horizontal="center" wrapText="1"/>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3" fillId="30" borderId="15" xfId="0" applyNumberFormat="1" applyFont="1" applyFill="1" applyBorder="1" applyAlignment="1" applyProtection="1">
      <alignment horizontal="center" vertical="center" wrapText="1"/>
      <protection/>
    </xf>
    <xf numFmtId="49" fontId="3" fillId="30" borderId="21"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30" t="s">
        <v>14</v>
      </c>
      <c r="B1" s="130"/>
      <c r="C1" s="134" t="s">
        <v>46</v>
      </c>
      <c r="D1" s="134"/>
      <c r="E1" s="134"/>
      <c r="F1" s="131" t="s">
        <v>42</v>
      </c>
      <c r="G1" s="131"/>
      <c r="H1" s="131"/>
    </row>
    <row r="2" spans="1:8" ht="33.75" customHeight="1">
      <c r="A2" s="132" t="s">
        <v>49</v>
      </c>
      <c r="B2" s="132"/>
      <c r="C2" s="134"/>
      <c r="D2" s="134"/>
      <c r="E2" s="134"/>
      <c r="F2" s="133" t="s">
        <v>43</v>
      </c>
      <c r="G2" s="133"/>
      <c r="H2" s="133"/>
    </row>
    <row r="3" spans="1:8" ht="19.5" customHeight="1">
      <c r="A3" s="4" t="s">
        <v>37</v>
      </c>
      <c r="B3" s="4"/>
      <c r="C3" s="22"/>
      <c r="D3" s="22"/>
      <c r="E3" s="22"/>
      <c r="F3" s="133" t="s">
        <v>44</v>
      </c>
      <c r="G3" s="133"/>
      <c r="H3" s="133"/>
    </row>
    <row r="4" spans="1:8" s="5" customFormat="1" ht="19.5" customHeight="1">
      <c r="A4" s="4"/>
      <c r="B4" s="4"/>
      <c r="D4" s="6"/>
      <c r="F4" s="7" t="s">
        <v>45</v>
      </c>
      <c r="G4" s="7"/>
      <c r="H4" s="7"/>
    </row>
    <row r="5" spans="1:8" s="21" customFormat="1" ht="36" customHeight="1">
      <c r="A5" s="112" t="s">
        <v>33</v>
      </c>
      <c r="B5" s="113"/>
      <c r="C5" s="116" t="s">
        <v>40</v>
      </c>
      <c r="D5" s="117"/>
      <c r="E5" s="118" t="s">
        <v>39</v>
      </c>
      <c r="F5" s="118"/>
      <c r="G5" s="118"/>
      <c r="H5" s="119"/>
    </row>
    <row r="6" spans="1:8" s="21" customFormat="1" ht="20.25" customHeight="1">
      <c r="A6" s="114"/>
      <c r="B6" s="115"/>
      <c r="C6" s="120" t="s">
        <v>2</v>
      </c>
      <c r="D6" s="120" t="s">
        <v>47</v>
      </c>
      <c r="E6" s="122" t="s">
        <v>41</v>
      </c>
      <c r="F6" s="119"/>
      <c r="G6" s="122" t="s">
        <v>48</v>
      </c>
      <c r="H6" s="119"/>
    </row>
    <row r="7" spans="1:8" s="21" customFormat="1" ht="52.5" customHeight="1">
      <c r="A7" s="114"/>
      <c r="B7" s="115"/>
      <c r="C7" s="121"/>
      <c r="D7" s="121"/>
      <c r="E7" s="3" t="s">
        <v>2</v>
      </c>
      <c r="F7" s="3" t="s">
        <v>6</v>
      </c>
      <c r="G7" s="3" t="s">
        <v>2</v>
      </c>
      <c r="H7" s="3" t="s">
        <v>6</v>
      </c>
    </row>
    <row r="8" spans="1:8" ht="15" customHeight="1">
      <c r="A8" s="124" t="s">
        <v>4</v>
      </c>
      <c r="B8" s="125"/>
      <c r="C8" s="8">
        <v>1</v>
      </c>
      <c r="D8" s="8" t="s">
        <v>26</v>
      </c>
      <c r="E8" s="8" t="s">
        <v>27</v>
      </c>
      <c r="F8" s="8" t="s">
        <v>34</v>
      </c>
      <c r="G8" s="8" t="s">
        <v>35</v>
      </c>
      <c r="H8" s="8" t="s">
        <v>36</v>
      </c>
    </row>
    <row r="9" spans="1:8" ht="26.25" customHeight="1">
      <c r="A9" s="126" t="s">
        <v>19</v>
      </c>
      <c r="B9" s="127"/>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28" t="s">
        <v>32</v>
      </c>
      <c r="C16" s="128"/>
      <c r="D16" s="24"/>
      <c r="E16" s="109" t="s">
        <v>12</v>
      </c>
      <c r="F16" s="109"/>
      <c r="G16" s="109"/>
      <c r="H16" s="109"/>
    </row>
    <row r="17" spans="2:8" ht="15.75" customHeight="1">
      <c r="B17" s="128"/>
      <c r="C17" s="128"/>
      <c r="D17" s="24"/>
      <c r="E17" s="110" t="s">
        <v>21</v>
      </c>
      <c r="F17" s="110"/>
      <c r="G17" s="110"/>
      <c r="H17" s="110"/>
    </row>
    <row r="18" spans="2:8" s="25" customFormat="1" ht="15.75" customHeight="1">
      <c r="B18" s="128"/>
      <c r="C18" s="128"/>
      <c r="D18" s="26"/>
      <c r="E18" s="111" t="s">
        <v>31</v>
      </c>
      <c r="F18" s="111"/>
      <c r="G18" s="111"/>
      <c r="H18" s="111"/>
    </row>
    <row r="20" ht="15.75">
      <c r="B20" s="17"/>
    </row>
    <row r="22" ht="15.75" hidden="1">
      <c r="A22" s="18" t="s">
        <v>23</v>
      </c>
    </row>
    <row r="23" spans="1:3" ht="15.75" hidden="1">
      <c r="A23" s="19"/>
      <c r="B23" s="129" t="s">
        <v>28</v>
      </c>
      <c r="C23" s="129"/>
    </row>
    <row r="24" spans="1:8" ht="15.75" customHeight="1" hidden="1">
      <c r="A24" s="20" t="s">
        <v>13</v>
      </c>
      <c r="B24" s="123" t="s">
        <v>29</v>
      </c>
      <c r="C24" s="123"/>
      <c r="D24" s="20"/>
      <c r="E24" s="20"/>
      <c r="F24" s="20"/>
      <c r="G24" s="20"/>
      <c r="H24" s="20"/>
    </row>
    <row r="25" spans="1:8" ht="15" customHeight="1" hidden="1">
      <c r="A25" s="20"/>
      <c r="B25" s="123" t="s">
        <v>30</v>
      </c>
      <c r="C25" s="123"/>
      <c r="D25" s="123"/>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35" t="s">
        <v>110</v>
      </c>
      <c r="B2" s="135"/>
    </row>
    <row r="3" spans="1:2" ht="22.5" customHeight="1">
      <c r="A3" s="48" t="s">
        <v>111</v>
      </c>
      <c r="B3" s="49" t="s">
        <v>143</v>
      </c>
    </row>
    <row r="4" spans="1:2" ht="22.5" customHeight="1">
      <c r="A4" s="48" t="s">
        <v>112</v>
      </c>
      <c r="B4" s="49" t="s">
        <v>129</v>
      </c>
    </row>
    <row r="5" spans="1:2" ht="22.5" customHeight="1">
      <c r="A5" s="48" t="s">
        <v>113</v>
      </c>
      <c r="B5" s="50" t="s">
        <v>106</v>
      </c>
    </row>
    <row r="6" spans="1:2" ht="22.5" customHeight="1">
      <c r="A6" s="48" t="s">
        <v>114</v>
      </c>
      <c r="B6" s="50" t="s">
        <v>78</v>
      </c>
    </row>
    <row r="7" spans="1:2" ht="22.5" customHeight="1">
      <c r="A7" s="48" t="s">
        <v>115</v>
      </c>
      <c r="B7" s="61" t="s">
        <v>144</v>
      </c>
    </row>
    <row r="8" spans="1:2" ht="15.75">
      <c r="A8" s="51" t="s">
        <v>116</v>
      </c>
      <c r="B8" s="61"/>
    </row>
    <row r="9" ht="15.75">
      <c r="B9" s="50" t="s">
        <v>142</v>
      </c>
    </row>
    <row r="10" spans="1:2" ht="62.25" customHeight="1">
      <c r="A10" s="136" t="s">
        <v>117</v>
      </c>
      <c r="B10" s="136"/>
    </row>
    <row r="11" spans="1:2" ht="15.75">
      <c r="A11" s="137" t="s">
        <v>118</v>
      </c>
      <c r="B11" s="137"/>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U73"/>
  <sheetViews>
    <sheetView zoomScale="145" zoomScaleNormal="145" zoomScalePageLayoutView="0" workbookViewId="0" topLeftCell="D58">
      <selection activeCell="F64" sqref="F64"/>
    </sheetView>
  </sheetViews>
  <sheetFormatPr defaultColWidth="9.00390625" defaultRowHeight="15.75"/>
  <cols>
    <col min="1" max="1" width="3.50390625" style="27" customWidth="1"/>
    <col min="2" max="2" width="14.875" style="27" customWidth="1"/>
    <col min="3" max="3" width="9.00390625" style="27" customWidth="1"/>
    <col min="4" max="4" width="7.75390625" style="27" customWidth="1"/>
    <col min="5" max="5" width="8.125" style="27" customWidth="1"/>
    <col min="6" max="6" width="5.50390625" style="27" customWidth="1"/>
    <col min="7" max="7" width="6.125" style="27" customWidth="1"/>
    <col min="8" max="8" width="8.75390625" style="27" customWidth="1"/>
    <col min="9" max="9" width="8.00390625" style="27" customWidth="1"/>
    <col min="10" max="10" width="6.875" style="27" customWidth="1"/>
    <col min="11" max="11" width="5.125" style="27" customWidth="1"/>
    <col min="12" max="12" width="4.50390625" style="27" customWidth="1"/>
    <col min="13" max="13" width="6.375" style="27" customWidth="1"/>
    <col min="14" max="14" width="4.75390625" style="27" customWidth="1"/>
    <col min="15" max="15" width="4.875" style="27" customWidth="1"/>
    <col min="16" max="16" width="5.00390625" style="27" customWidth="1"/>
    <col min="17" max="17" width="5.125" style="27" customWidth="1"/>
    <col min="18" max="18" width="9.25390625" style="27" customWidth="1"/>
    <col min="19" max="19" width="7.00390625" style="27" customWidth="1"/>
    <col min="20" max="20" width="4.25390625" style="27" customWidth="1"/>
    <col min="21" max="21" width="10.00390625" style="104" bestFit="1" customWidth="1"/>
    <col min="22" max="16384" width="9.00390625" style="27" customWidth="1"/>
  </cols>
  <sheetData>
    <row r="1" spans="1:21" ht="20.25" customHeight="1">
      <c r="A1" s="29" t="s">
        <v>16</v>
      </c>
      <c r="B1" s="29"/>
      <c r="C1" s="29"/>
      <c r="E1" s="147" t="s">
        <v>72</v>
      </c>
      <c r="F1" s="147"/>
      <c r="G1" s="147"/>
      <c r="H1" s="147"/>
      <c r="I1" s="147"/>
      <c r="J1" s="147"/>
      <c r="K1" s="147"/>
      <c r="L1" s="147"/>
      <c r="M1" s="147"/>
      <c r="N1" s="147"/>
      <c r="O1" s="147"/>
      <c r="P1" s="147"/>
      <c r="Q1" s="62" t="s">
        <v>127</v>
      </c>
      <c r="R1" s="30"/>
      <c r="S1" s="30"/>
      <c r="T1" s="30"/>
      <c r="U1" s="102"/>
    </row>
    <row r="2" spans="1:21" ht="17.25" customHeight="1">
      <c r="A2" s="140" t="s">
        <v>76</v>
      </c>
      <c r="B2" s="140"/>
      <c r="C2" s="140"/>
      <c r="D2" s="140"/>
      <c r="E2" s="148" t="s">
        <v>20</v>
      </c>
      <c r="F2" s="148"/>
      <c r="G2" s="148"/>
      <c r="H2" s="148"/>
      <c r="I2" s="148"/>
      <c r="J2" s="148"/>
      <c r="K2" s="148"/>
      <c r="L2" s="148"/>
      <c r="M2" s="148"/>
      <c r="N2" s="148"/>
      <c r="O2" s="148"/>
      <c r="P2" s="148"/>
      <c r="Q2" s="144" t="str">
        <f>Sheet1!B4</f>
        <v>Cục THADS tỉnh Thái Bình</v>
      </c>
      <c r="R2" s="145"/>
      <c r="S2" s="145"/>
      <c r="T2" s="145"/>
      <c r="U2" s="103"/>
    </row>
    <row r="3" spans="1:21" ht="14.25" customHeight="1">
      <c r="A3" s="140" t="s">
        <v>77</v>
      </c>
      <c r="B3" s="140"/>
      <c r="C3" s="140"/>
      <c r="D3" s="140"/>
      <c r="E3" s="146" t="str">
        <f>Sheet1!B3</f>
        <v>05 tháng / năm 2019</v>
      </c>
      <c r="F3" s="146"/>
      <c r="G3" s="146"/>
      <c r="H3" s="146"/>
      <c r="I3" s="146"/>
      <c r="J3" s="146"/>
      <c r="K3" s="146"/>
      <c r="L3" s="146"/>
      <c r="M3" s="146"/>
      <c r="N3" s="146"/>
      <c r="O3" s="146"/>
      <c r="P3" s="146"/>
      <c r="Q3" s="30" t="s">
        <v>73</v>
      </c>
      <c r="R3" s="31"/>
      <c r="S3" s="30"/>
      <c r="T3" s="30"/>
      <c r="U3" s="102"/>
    </row>
    <row r="4" spans="1:21" ht="14.25" customHeight="1">
      <c r="A4" s="29" t="s">
        <v>59</v>
      </c>
      <c r="B4" s="29"/>
      <c r="C4" s="29"/>
      <c r="D4" s="29"/>
      <c r="E4" s="29"/>
      <c r="F4" s="29"/>
      <c r="G4" s="29"/>
      <c r="H4" s="29"/>
      <c r="I4" s="29"/>
      <c r="J4" s="29"/>
      <c r="K4" s="29"/>
      <c r="L4" s="29"/>
      <c r="M4" s="29"/>
      <c r="N4" s="29"/>
      <c r="O4" s="33"/>
      <c r="P4" s="33"/>
      <c r="Q4" s="150" t="s">
        <v>22</v>
      </c>
      <c r="R4" s="150"/>
      <c r="S4" s="150"/>
      <c r="T4" s="150"/>
      <c r="U4" s="103"/>
    </row>
    <row r="5" spans="2:21" ht="15" customHeight="1">
      <c r="B5" s="34"/>
      <c r="C5" s="34"/>
      <c r="Q5" s="151" t="s">
        <v>56</v>
      </c>
      <c r="R5" s="151"/>
      <c r="S5" s="151"/>
      <c r="T5" s="151"/>
      <c r="U5" s="102"/>
    </row>
    <row r="6" spans="1:21" s="64" customFormat="1" ht="22.5" customHeight="1">
      <c r="A6" s="141" t="s">
        <v>33</v>
      </c>
      <c r="B6" s="141"/>
      <c r="C6" s="152" t="s">
        <v>60</v>
      </c>
      <c r="D6" s="153"/>
      <c r="E6" s="153"/>
      <c r="F6" s="143" t="s">
        <v>51</v>
      </c>
      <c r="G6" s="143" t="s">
        <v>61</v>
      </c>
      <c r="H6" s="149" t="s">
        <v>52</v>
      </c>
      <c r="I6" s="149"/>
      <c r="J6" s="149"/>
      <c r="K6" s="149"/>
      <c r="L6" s="149"/>
      <c r="M6" s="149"/>
      <c r="N6" s="149"/>
      <c r="O6" s="149"/>
      <c r="P6" s="149"/>
      <c r="Q6" s="149"/>
      <c r="R6" s="149"/>
      <c r="S6" s="142" t="s">
        <v>62</v>
      </c>
      <c r="T6" s="159" t="s">
        <v>74</v>
      </c>
      <c r="U6" s="154"/>
    </row>
    <row r="7" spans="1:21" s="30" customFormat="1" ht="16.5" customHeight="1">
      <c r="A7" s="141"/>
      <c r="B7" s="141"/>
      <c r="C7" s="142" t="s">
        <v>24</v>
      </c>
      <c r="D7" s="142" t="s">
        <v>5</v>
      </c>
      <c r="E7" s="143"/>
      <c r="F7" s="143"/>
      <c r="G7" s="143"/>
      <c r="H7" s="143" t="s">
        <v>18</v>
      </c>
      <c r="I7" s="142" t="s">
        <v>53</v>
      </c>
      <c r="J7" s="142"/>
      <c r="K7" s="142"/>
      <c r="L7" s="142"/>
      <c r="M7" s="142"/>
      <c r="N7" s="142"/>
      <c r="O7" s="142"/>
      <c r="P7" s="142"/>
      <c r="Q7" s="142"/>
      <c r="R7" s="143" t="s">
        <v>64</v>
      </c>
      <c r="S7" s="143"/>
      <c r="T7" s="160"/>
      <c r="U7" s="155"/>
    </row>
    <row r="8" spans="1:21" s="64" customFormat="1" ht="15.75" customHeight="1">
      <c r="A8" s="141"/>
      <c r="B8" s="141"/>
      <c r="C8" s="143"/>
      <c r="D8" s="143"/>
      <c r="E8" s="143"/>
      <c r="F8" s="143"/>
      <c r="G8" s="143"/>
      <c r="H8" s="143"/>
      <c r="I8" s="143" t="s">
        <v>18</v>
      </c>
      <c r="J8" s="142" t="s">
        <v>5</v>
      </c>
      <c r="K8" s="142"/>
      <c r="L8" s="142"/>
      <c r="M8" s="142"/>
      <c r="N8" s="142"/>
      <c r="O8" s="142"/>
      <c r="P8" s="142"/>
      <c r="Q8" s="142"/>
      <c r="R8" s="143"/>
      <c r="S8" s="143"/>
      <c r="T8" s="160"/>
      <c r="U8" s="155"/>
    </row>
    <row r="9" spans="1:21" s="64" customFormat="1" ht="15.75" customHeight="1">
      <c r="A9" s="141"/>
      <c r="B9" s="141"/>
      <c r="C9" s="143"/>
      <c r="D9" s="142" t="s">
        <v>65</v>
      </c>
      <c r="E9" s="142" t="s">
        <v>66</v>
      </c>
      <c r="F9" s="143"/>
      <c r="G9" s="143"/>
      <c r="H9" s="143"/>
      <c r="I9" s="143"/>
      <c r="J9" s="142" t="s">
        <v>67</v>
      </c>
      <c r="K9" s="142" t="s">
        <v>68</v>
      </c>
      <c r="L9" s="142" t="s">
        <v>57</v>
      </c>
      <c r="M9" s="143" t="s">
        <v>54</v>
      </c>
      <c r="N9" s="143" t="s">
        <v>69</v>
      </c>
      <c r="O9" s="143" t="s">
        <v>55</v>
      </c>
      <c r="P9" s="143" t="s">
        <v>70</v>
      </c>
      <c r="Q9" s="143" t="s">
        <v>71</v>
      </c>
      <c r="R9" s="143"/>
      <c r="S9" s="143"/>
      <c r="T9" s="160"/>
      <c r="U9" s="155"/>
    </row>
    <row r="10" spans="1:21" s="64" customFormat="1" ht="67.5" customHeight="1">
      <c r="A10" s="141"/>
      <c r="B10" s="141"/>
      <c r="C10" s="143"/>
      <c r="D10" s="143"/>
      <c r="E10" s="143"/>
      <c r="F10" s="143"/>
      <c r="G10" s="143"/>
      <c r="H10" s="143"/>
      <c r="I10" s="143"/>
      <c r="J10" s="142"/>
      <c r="K10" s="142"/>
      <c r="L10" s="142"/>
      <c r="M10" s="143"/>
      <c r="N10" s="143"/>
      <c r="O10" s="143" t="s">
        <v>55</v>
      </c>
      <c r="P10" s="143" t="s">
        <v>70</v>
      </c>
      <c r="Q10" s="143" t="s">
        <v>71</v>
      </c>
      <c r="R10" s="143"/>
      <c r="S10" s="143"/>
      <c r="T10" s="160"/>
      <c r="U10" s="156"/>
    </row>
    <row r="11" spans="1:21" ht="11.25" customHeight="1">
      <c r="A11" s="162" t="s">
        <v>4</v>
      </c>
      <c r="B11" s="163"/>
      <c r="C11" s="63">
        <v>1</v>
      </c>
      <c r="D11" s="63">
        <v>2</v>
      </c>
      <c r="E11" s="63">
        <v>3</v>
      </c>
      <c r="F11" s="63">
        <v>4</v>
      </c>
      <c r="G11" s="63">
        <v>5</v>
      </c>
      <c r="H11" s="63">
        <v>6</v>
      </c>
      <c r="I11" s="63">
        <v>7</v>
      </c>
      <c r="J11" s="63">
        <v>8</v>
      </c>
      <c r="K11" s="63">
        <v>9</v>
      </c>
      <c r="L11" s="63">
        <v>10</v>
      </c>
      <c r="M11" s="63">
        <v>11</v>
      </c>
      <c r="N11" s="63">
        <v>12</v>
      </c>
      <c r="O11" s="63">
        <v>13</v>
      </c>
      <c r="P11" s="63">
        <v>14</v>
      </c>
      <c r="Q11" s="63">
        <v>15</v>
      </c>
      <c r="R11" s="63">
        <v>16</v>
      </c>
      <c r="S11" s="63">
        <v>17</v>
      </c>
      <c r="T11" s="63">
        <v>18</v>
      </c>
      <c r="U11" s="106"/>
    </row>
    <row r="12" spans="1:21" s="73" customFormat="1" ht="18.75" customHeight="1">
      <c r="A12" s="157" t="s">
        <v>17</v>
      </c>
      <c r="B12" s="158"/>
      <c r="C12" s="72">
        <f aca="true" t="shared" si="0" ref="C12:S12">+C13+C23</f>
        <v>1008608931</v>
      </c>
      <c r="D12" s="72">
        <f t="shared" si="0"/>
        <v>795419176</v>
      </c>
      <c r="E12" s="72">
        <f t="shared" si="0"/>
        <v>213189755</v>
      </c>
      <c r="F12" s="72">
        <f t="shared" si="0"/>
        <v>23894888</v>
      </c>
      <c r="G12" s="72">
        <f t="shared" si="0"/>
        <v>0</v>
      </c>
      <c r="H12" s="72">
        <f t="shared" si="0"/>
        <v>984714043</v>
      </c>
      <c r="I12" s="72">
        <f t="shared" si="0"/>
        <v>339630133</v>
      </c>
      <c r="J12" s="72">
        <f t="shared" si="0"/>
        <v>44765003</v>
      </c>
      <c r="K12" s="72">
        <f t="shared" si="0"/>
        <v>2598377</v>
      </c>
      <c r="L12" s="72">
        <f t="shared" si="0"/>
        <v>14150</v>
      </c>
      <c r="M12" s="72">
        <f t="shared" si="0"/>
        <v>290175253</v>
      </c>
      <c r="N12" s="72">
        <f t="shared" si="0"/>
        <v>1868113</v>
      </c>
      <c r="O12" s="72">
        <f t="shared" si="0"/>
        <v>48350</v>
      </c>
      <c r="P12" s="72">
        <f t="shared" si="0"/>
        <v>0</v>
      </c>
      <c r="Q12" s="72">
        <f t="shared" si="0"/>
        <v>160887</v>
      </c>
      <c r="R12" s="72">
        <f t="shared" si="0"/>
        <v>645083910</v>
      </c>
      <c r="S12" s="72">
        <f t="shared" si="0"/>
        <v>937336513</v>
      </c>
      <c r="T12" s="83">
        <f>+SUM(J12:L12)/I12</f>
        <v>0.1394974279269855</v>
      </c>
      <c r="U12" s="72">
        <f>+U13+U23</f>
        <v>274355327</v>
      </c>
    </row>
    <row r="13" spans="1:21" s="73" customFormat="1" ht="18.75" customHeight="1">
      <c r="A13" s="74" t="s">
        <v>0</v>
      </c>
      <c r="B13" s="75" t="s">
        <v>50</v>
      </c>
      <c r="C13" s="76">
        <f aca="true" t="shared" si="1" ref="C13:S13">+SUM(C14:C22)</f>
        <v>312129956</v>
      </c>
      <c r="D13" s="76">
        <f t="shared" si="1"/>
        <v>308534921</v>
      </c>
      <c r="E13" s="76">
        <f t="shared" si="1"/>
        <v>3595035</v>
      </c>
      <c r="F13" s="76">
        <f t="shared" si="1"/>
        <v>24950</v>
      </c>
      <c r="G13" s="76">
        <f t="shared" si="1"/>
        <v>0</v>
      </c>
      <c r="H13" s="76">
        <f t="shared" si="1"/>
        <v>312105006</v>
      </c>
      <c r="I13" s="76">
        <f t="shared" si="1"/>
        <v>98962319</v>
      </c>
      <c r="J13" s="76">
        <f t="shared" si="1"/>
        <v>15649079</v>
      </c>
      <c r="K13" s="76">
        <f t="shared" si="1"/>
        <v>25950</v>
      </c>
      <c r="L13" s="76">
        <f t="shared" si="1"/>
        <v>0</v>
      </c>
      <c r="M13" s="76">
        <f t="shared" si="1"/>
        <v>83287290</v>
      </c>
      <c r="N13" s="76">
        <f t="shared" si="1"/>
        <v>0</v>
      </c>
      <c r="O13" s="76">
        <f t="shared" si="1"/>
        <v>0</v>
      </c>
      <c r="P13" s="76">
        <f t="shared" si="1"/>
        <v>0</v>
      </c>
      <c r="Q13" s="76">
        <f t="shared" si="1"/>
        <v>0</v>
      </c>
      <c r="R13" s="76">
        <f t="shared" si="1"/>
        <v>213142687</v>
      </c>
      <c r="S13" s="76">
        <f t="shared" si="1"/>
        <v>296429977</v>
      </c>
      <c r="T13" s="83">
        <f aca="true" t="shared" si="2" ref="T13:T66">+SUM(J13:L13)/I13</f>
        <v>0.1583939135460235</v>
      </c>
      <c r="U13" s="76">
        <f>+SUM(U14:U22)</f>
        <v>149205759</v>
      </c>
    </row>
    <row r="14" spans="1:21" s="73" customFormat="1" ht="18.75" customHeight="1">
      <c r="A14" s="77">
        <v>1</v>
      </c>
      <c r="B14" s="78" t="s">
        <v>78</v>
      </c>
      <c r="C14" s="79">
        <f aca="true" t="shared" si="3" ref="C14:C27">+SUM(D14:E14)</f>
        <v>77581664</v>
      </c>
      <c r="D14" s="47">
        <v>77486638</v>
      </c>
      <c r="E14" s="47">
        <v>95026</v>
      </c>
      <c r="F14" s="47">
        <v>16500</v>
      </c>
      <c r="G14" s="47">
        <v>0</v>
      </c>
      <c r="H14" s="79">
        <f aca="true" t="shared" si="4" ref="H14:H61">+I14+R14</f>
        <v>77565164</v>
      </c>
      <c r="I14" s="79">
        <f aca="true" t="shared" si="5" ref="I14:I64">+SUM(J14:Q14)</f>
        <v>13282627</v>
      </c>
      <c r="J14" s="90">
        <v>13104557</v>
      </c>
      <c r="K14" s="90">
        <v>22500</v>
      </c>
      <c r="L14" s="90">
        <v>0</v>
      </c>
      <c r="M14" s="90">
        <v>155570</v>
      </c>
      <c r="N14" s="90">
        <v>0</v>
      </c>
      <c r="O14" s="90">
        <v>0</v>
      </c>
      <c r="P14" s="90">
        <v>0</v>
      </c>
      <c r="Q14" s="90">
        <v>0</v>
      </c>
      <c r="R14" s="90">
        <v>64282537</v>
      </c>
      <c r="S14" s="80">
        <f>+SUM(M14:R14)</f>
        <v>64438107</v>
      </c>
      <c r="T14" s="83">
        <f t="shared" si="2"/>
        <v>0.9882877084480352</v>
      </c>
      <c r="U14" s="107"/>
    </row>
    <row r="15" spans="1:21" s="73" customFormat="1" ht="18.75" customHeight="1">
      <c r="A15" s="77">
        <v>2</v>
      </c>
      <c r="B15" s="78" t="s">
        <v>105</v>
      </c>
      <c r="C15" s="79">
        <f t="shared" si="3"/>
        <v>207957183</v>
      </c>
      <c r="D15" s="47">
        <v>207525939</v>
      </c>
      <c r="E15" s="47">
        <v>431244</v>
      </c>
      <c r="F15" s="47">
        <v>8450</v>
      </c>
      <c r="G15" s="47">
        <v>0</v>
      </c>
      <c r="H15" s="79">
        <f t="shared" si="4"/>
        <v>207948733</v>
      </c>
      <c r="I15" s="79">
        <f t="shared" si="5"/>
        <v>74761862</v>
      </c>
      <c r="J15" s="90">
        <v>350881</v>
      </c>
      <c r="K15" s="90">
        <v>0</v>
      </c>
      <c r="L15" s="90">
        <v>0</v>
      </c>
      <c r="M15" s="90">
        <v>74410981</v>
      </c>
      <c r="N15" s="90">
        <v>0</v>
      </c>
      <c r="O15" s="90">
        <v>0</v>
      </c>
      <c r="P15" s="90">
        <v>0</v>
      </c>
      <c r="Q15" s="90">
        <v>0</v>
      </c>
      <c r="R15" s="90">
        <v>133186871</v>
      </c>
      <c r="S15" s="80">
        <f aca="true" t="shared" si="6" ref="S15:S22">+SUM(M15:R15)</f>
        <v>207597852</v>
      </c>
      <c r="T15" s="83">
        <f t="shared" si="2"/>
        <v>0.00469331542331035</v>
      </c>
      <c r="U15" s="107">
        <v>133074943</v>
      </c>
    </row>
    <row r="16" spans="1:21" s="73" customFormat="1" ht="18.75" customHeight="1">
      <c r="A16" s="77">
        <v>3</v>
      </c>
      <c r="B16" s="78" t="s">
        <v>130</v>
      </c>
      <c r="C16" s="79">
        <f t="shared" si="3"/>
        <v>8151327</v>
      </c>
      <c r="D16" s="47">
        <v>7079383</v>
      </c>
      <c r="E16" s="47">
        <v>1071944</v>
      </c>
      <c r="F16" s="47">
        <v>0</v>
      </c>
      <c r="G16" s="47">
        <v>0</v>
      </c>
      <c r="H16" s="79">
        <f>+I16+R16</f>
        <v>8151327</v>
      </c>
      <c r="I16" s="79">
        <f>+SUM(J16:Q16)</f>
        <v>2299432</v>
      </c>
      <c r="J16" s="90">
        <v>1024944</v>
      </c>
      <c r="K16" s="90">
        <v>0</v>
      </c>
      <c r="L16" s="90">
        <v>0</v>
      </c>
      <c r="M16" s="90">
        <v>1274488</v>
      </c>
      <c r="N16" s="90">
        <v>0</v>
      </c>
      <c r="O16" s="90">
        <v>0</v>
      </c>
      <c r="P16" s="90">
        <v>0</v>
      </c>
      <c r="Q16" s="90">
        <v>0</v>
      </c>
      <c r="R16" s="90">
        <v>5851895</v>
      </c>
      <c r="S16" s="80">
        <f t="shared" si="6"/>
        <v>7126383</v>
      </c>
      <c r="T16" s="83">
        <f t="shared" si="2"/>
        <v>0.44573790396932805</v>
      </c>
      <c r="U16" s="107">
        <v>6985833</v>
      </c>
    </row>
    <row r="17" spans="1:21" s="73" customFormat="1" ht="18.75" customHeight="1">
      <c r="A17" s="77">
        <v>4</v>
      </c>
      <c r="B17" s="78" t="s">
        <v>79</v>
      </c>
      <c r="C17" s="79">
        <f t="shared" si="3"/>
        <v>405484</v>
      </c>
      <c r="D17" s="47">
        <v>370099</v>
      </c>
      <c r="E17" s="47">
        <v>35385</v>
      </c>
      <c r="F17" s="47">
        <v>0</v>
      </c>
      <c r="G17" s="47">
        <v>0</v>
      </c>
      <c r="H17" s="79">
        <f>+I17+R17</f>
        <v>405484</v>
      </c>
      <c r="I17" s="79">
        <f>+SUM(J17:Q17)</f>
        <v>218406</v>
      </c>
      <c r="J17" s="90">
        <v>40592</v>
      </c>
      <c r="K17" s="90">
        <v>0</v>
      </c>
      <c r="L17" s="90">
        <v>0</v>
      </c>
      <c r="M17" s="90">
        <v>177814</v>
      </c>
      <c r="N17" s="90">
        <v>0</v>
      </c>
      <c r="O17" s="90">
        <v>0</v>
      </c>
      <c r="P17" s="90">
        <v>0</v>
      </c>
      <c r="Q17" s="90">
        <v>0</v>
      </c>
      <c r="R17" s="90">
        <v>187078</v>
      </c>
      <c r="S17" s="80">
        <f t="shared" si="6"/>
        <v>364892</v>
      </c>
      <c r="T17" s="83">
        <f t="shared" si="2"/>
        <v>0.18585569993498346</v>
      </c>
      <c r="U17" s="107">
        <v>170283</v>
      </c>
    </row>
    <row r="18" spans="1:21" s="73" customFormat="1" ht="18.75" customHeight="1">
      <c r="A18" s="77">
        <v>5</v>
      </c>
      <c r="B18" s="78" t="s">
        <v>131</v>
      </c>
      <c r="C18" s="79">
        <f t="shared" si="3"/>
        <v>8928244</v>
      </c>
      <c r="D18" s="47">
        <v>8124320</v>
      </c>
      <c r="E18" s="47">
        <v>803924</v>
      </c>
      <c r="F18" s="47">
        <v>0</v>
      </c>
      <c r="G18" s="47">
        <v>0</v>
      </c>
      <c r="H18" s="79">
        <f>+I18+R18</f>
        <v>8928244</v>
      </c>
      <c r="I18" s="79">
        <f>+SUM(J18:Q18)</f>
        <v>954153</v>
      </c>
      <c r="J18" s="90">
        <v>193400</v>
      </c>
      <c r="K18" s="90">
        <v>3450</v>
      </c>
      <c r="L18" s="90">
        <v>0</v>
      </c>
      <c r="M18" s="90">
        <v>757303</v>
      </c>
      <c r="N18" s="90">
        <v>0</v>
      </c>
      <c r="O18" s="90">
        <v>0</v>
      </c>
      <c r="P18" s="90">
        <v>0</v>
      </c>
      <c r="Q18" s="90">
        <v>0</v>
      </c>
      <c r="R18" s="90">
        <v>7974091</v>
      </c>
      <c r="S18" s="80">
        <f t="shared" si="6"/>
        <v>8731394</v>
      </c>
      <c r="T18" s="83">
        <f t="shared" si="2"/>
        <v>0.20630863184415915</v>
      </c>
      <c r="U18" s="107">
        <v>7770641</v>
      </c>
    </row>
    <row r="19" spans="1:21" s="73" customFormat="1" ht="18.75" customHeight="1">
      <c r="A19" s="77">
        <v>6</v>
      </c>
      <c r="B19" s="78" t="s">
        <v>83</v>
      </c>
      <c r="C19" s="79">
        <f t="shared" si="3"/>
        <v>1339655</v>
      </c>
      <c r="D19" s="47">
        <v>739639</v>
      </c>
      <c r="E19" s="47">
        <v>600016</v>
      </c>
      <c r="F19" s="47">
        <v>0</v>
      </c>
      <c r="G19" s="47">
        <v>0</v>
      </c>
      <c r="H19" s="79">
        <f>+I19+R19</f>
        <v>1339655</v>
      </c>
      <c r="I19" s="79">
        <f>+SUM(J19:Q19)</f>
        <v>816667</v>
      </c>
      <c r="J19" s="90">
        <v>504166</v>
      </c>
      <c r="K19" s="90">
        <v>0</v>
      </c>
      <c r="L19" s="90">
        <v>0</v>
      </c>
      <c r="M19" s="90">
        <v>312501</v>
      </c>
      <c r="N19" s="90">
        <v>0</v>
      </c>
      <c r="O19" s="90">
        <v>0</v>
      </c>
      <c r="P19" s="90">
        <v>0</v>
      </c>
      <c r="Q19" s="90">
        <v>0</v>
      </c>
      <c r="R19" s="90">
        <v>522988</v>
      </c>
      <c r="S19" s="80">
        <f t="shared" si="6"/>
        <v>835489</v>
      </c>
      <c r="T19" s="83">
        <f t="shared" si="2"/>
        <v>0.6173458704710733</v>
      </c>
      <c r="U19" s="107">
        <v>473156</v>
      </c>
    </row>
    <row r="20" spans="1:21" s="73" customFormat="1" ht="18.75" customHeight="1">
      <c r="A20" s="77">
        <v>7</v>
      </c>
      <c r="B20" s="78" t="s">
        <v>132</v>
      </c>
      <c r="C20" s="79">
        <f t="shared" si="3"/>
        <v>548418</v>
      </c>
      <c r="D20" s="47">
        <v>508192</v>
      </c>
      <c r="E20" s="47">
        <v>40226</v>
      </c>
      <c r="F20" s="47">
        <v>0</v>
      </c>
      <c r="G20" s="47">
        <v>0</v>
      </c>
      <c r="H20" s="79">
        <f t="shared" si="4"/>
        <v>548418</v>
      </c>
      <c r="I20" s="79">
        <f t="shared" si="5"/>
        <v>109179</v>
      </c>
      <c r="J20" s="90">
        <v>14805</v>
      </c>
      <c r="K20" s="90">
        <v>0</v>
      </c>
      <c r="L20" s="90">
        <v>0</v>
      </c>
      <c r="M20" s="90">
        <v>94374</v>
      </c>
      <c r="N20" s="90">
        <v>0</v>
      </c>
      <c r="O20" s="90">
        <v>0</v>
      </c>
      <c r="P20" s="90">
        <v>0</v>
      </c>
      <c r="Q20" s="90">
        <v>0</v>
      </c>
      <c r="R20" s="90">
        <v>439239</v>
      </c>
      <c r="S20" s="80">
        <f t="shared" si="6"/>
        <v>533613</v>
      </c>
      <c r="T20" s="83">
        <f t="shared" si="2"/>
        <v>0.13560300057703403</v>
      </c>
      <c r="U20" s="107">
        <v>320406</v>
      </c>
    </row>
    <row r="21" spans="1:21" s="73" customFormat="1" ht="18.75" customHeight="1">
      <c r="A21" s="77">
        <v>8</v>
      </c>
      <c r="B21" s="78" t="s">
        <v>133</v>
      </c>
      <c r="C21" s="79">
        <f t="shared" si="3"/>
        <v>6829768</v>
      </c>
      <c r="D21" s="47">
        <v>6404303</v>
      </c>
      <c r="E21" s="47">
        <v>425465</v>
      </c>
      <c r="F21" s="47">
        <v>0</v>
      </c>
      <c r="G21" s="47">
        <v>0</v>
      </c>
      <c r="H21" s="79">
        <f t="shared" si="4"/>
        <v>6829768</v>
      </c>
      <c r="I21" s="79">
        <f t="shared" si="5"/>
        <v>6365188</v>
      </c>
      <c r="J21" s="90">
        <v>382879</v>
      </c>
      <c r="K21" s="90">
        <v>0</v>
      </c>
      <c r="L21" s="90">
        <v>0</v>
      </c>
      <c r="M21" s="90">
        <v>5982309</v>
      </c>
      <c r="N21" s="90">
        <v>0</v>
      </c>
      <c r="O21" s="90">
        <v>0</v>
      </c>
      <c r="P21" s="90">
        <v>0</v>
      </c>
      <c r="Q21" s="90">
        <v>0</v>
      </c>
      <c r="R21" s="90">
        <v>464580</v>
      </c>
      <c r="S21" s="80">
        <f t="shared" si="6"/>
        <v>6446889</v>
      </c>
      <c r="T21" s="83">
        <f t="shared" si="2"/>
        <v>0.0601520332156725</v>
      </c>
      <c r="U21" s="107">
        <v>374497</v>
      </c>
    </row>
    <row r="22" spans="1:21" s="73" customFormat="1" ht="18.75" customHeight="1">
      <c r="A22" s="77">
        <v>9</v>
      </c>
      <c r="B22" s="78" t="s">
        <v>85</v>
      </c>
      <c r="C22" s="79">
        <f t="shared" si="3"/>
        <v>388213</v>
      </c>
      <c r="D22" s="47">
        <v>296408</v>
      </c>
      <c r="E22" s="47">
        <v>91805</v>
      </c>
      <c r="F22" s="47">
        <v>0</v>
      </c>
      <c r="G22" s="47">
        <v>0</v>
      </c>
      <c r="H22" s="79">
        <f t="shared" si="4"/>
        <v>388213</v>
      </c>
      <c r="I22" s="79">
        <f t="shared" si="5"/>
        <v>154805</v>
      </c>
      <c r="J22" s="90">
        <v>32855</v>
      </c>
      <c r="K22" s="90">
        <v>0</v>
      </c>
      <c r="L22" s="90">
        <v>0</v>
      </c>
      <c r="M22" s="90">
        <v>121950</v>
      </c>
      <c r="N22" s="90">
        <v>0</v>
      </c>
      <c r="O22" s="90">
        <v>0</v>
      </c>
      <c r="P22" s="90">
        <v>0</v>
      </c>
      <c r="Q22" s="90">
        <v>0</v>
      </c>
      <c r="R22" s="90">
        <v>233408</v>
      </c>
      <c r="S22" s="80">
        <f t="shared" si="6"/>
        <v>355358</v>
      </c>
      <c r="T22" s="83">
        <f t="shared" si="2"/>
        <v>0.21223474693969832</v>
      </c>
      <c r="U22" s="107">
        <v>36000</v>
      </c>
    </row>
    <row r="23" spans="1:21" s="73" customFormat="1" ht="18.75" customHeight="1">
      <c r="A23" s="74" t="s">
        <v>1</v>
      </c>
      <c r="B23" s="75" t="s">
        <v>10</v>
      </c>
      <c r="C23" s="76">
        <f aca="true" t="shared" si="7" ref="C23:S23">+C24+C31+C36+C40+C46+C52+C57+C62</f>
        <v>696478975</v>
      </c>
      <c r="D23" s="76">
        <f t="shared" si="7"/>
        <v>486884255</v>
      </c>
      <c r="E23" s="76">
        <f t="shared" si="7"/>
        <v>209594720</v>
      </c>
      <c r="F23" s="76">
        <f t="shared" si="7"/>
        <v>23869938</v>
      </c>
      <c r="G23" s="76">
        <f t="shared" si="7"/>
        <v>0</v>
      </c>
      <c r="H23" s="76">
        <f t="shared" si="7"/>
        <v>672609037</v>
      </c>
      <c r="I23" s="76">
        <f t="shared" si="7"/>
        <v>240667814</v>
      </c>
      <c r="J23" s="76">
        <f t="shared" si="7"/>
        <v>29115924</v>
      </c>
      <c r="K23" s="76">
        <f t="shared" si="7"/>
        <v>2572427</v>
      </c>
      <c r="L23" s="76">
        <f t="shared" si="7"/>
        <v>14150</v>
      </c>
      <c r="M23" s="76">
        <f t="shared" si="7"/>
        <v>206887963</v>
      </c>
      <c r="N23" s="76">
        <f t="shared" si="7"/>
        <v>1868113</v>
      </c>
      <c r="O23" s="76">
        <f t="shared" si="7"/>
        <v>48350</v>
      </c>
      <c r="P23" s="76">
        <f t="shared" si="7"/>
        <v>0</v>
      </c>
      <c r="Q23" s="76">
        <f t="shared" si="7"/>
        <v>160887</v>
      </c>
      <c r="R23" s="76">
        <f t="shared" si="7"/>
        <v>431941223</v>
      </c>
      <c r="S23" s="76">
        <f t="shared" si="7"/>
        <v>640906536</v>
      </c>
      <c r="T23" s="83">
        <f t="shared" si="2"/>
        <v>0.13172721550543523</v>
      </c>
      <c r="U23" s="76">
        <f>+U24+U31+U36+U40+U46+U52+U57+U62</f>
        <v>125149568</v>
      </c>
    </row>
    <row r="24" spans="1:21" s="36" customFormat="1" ht="18.75" customHeight="1">
      <c r="A24" s="35">
        <v>1</v>
      </c>
      <c r="B24" s="68" t="s">
        <v>80</v>
      </c>
      <c r="C24" s="79">
        <f aca="true" t="shared" si="8" ref="C24:R24">+SUM(C25:C30)</f>
        <v>128134213</v>
      </c>
      <c r="D24" s="79">
        <f t="shared" si="8"/>
        <v>100561737</v>
      </c>
      <c r="E24" s="79">
        <f t="shared" si="8"/>
        <v>27572476</v>
      </c>
      <c r="F24" s="79">
        <f t="shared" si="8"/>
        <v>92300</v>
      </c>
      <c r="G24" s="79">
        <f t="shared" si="8"/>
        <v>0</v>
      </c>
      <c r="H24" s="79">
        <f t="shared" si="8"/>
        <v>128041913</v>
      </c>
      <c r="I24" s="79">
        <f t="shared" si="8"/>
        <v>82638616</v>
      </c>
      <c r="J24" s="79">
        <f t="shared" si="8"/>
        <v>13284540</v>
      </c>
      <c r="K24" s="79">
        <f t="shared" si="8"/>
        <v>1695160</v>
      </c>
      <c r="L24" s="79">
        <f t="shared" si="8"/>
        <v>0</v>
      </c>
      <c r="M24" s="79">
        <f>+SUM(M25:M30)</f>
        <v>67612816</v>
      </c>
      <c r="N24" s="79">
        <f t="shared" si="8"/>
        <v>0</v>
      </c>
      <c r="O24" s="79">
        <f t="shared" si="8"/>
        <v>46100</v>
      </c>
      <c r="P24" s="79">
        <f t="shared" si="8"/>
        <v>0</v>
      </c>
      <c r="Q24" s="79">
        <f t="shared" si="8"/>
        <v>0</v>
      </c>
      <c r="R24" s="79">
        <f t="shared" si="8"/>
        <v>45403297</v>
      </c>
      <c r="S24" s="80">
        <f aca="true" t="shared" si="9" ref="S24:S35">+SUM(M24:R24)</f>
        <v>113062213</v>
      </c>
      <c r="T24" s="83">
        <f t="shared" si="2"/>
        <v>0.1812675565621767</v>
      </c>
      <c r="U24" s="79">
        <f>+SUM(U25:U30)</f>
        <v>25559847</v>
      </c>
    </row>
    <row r="25" spans="1:21" s="38" customFormat="1" ht="18.75" customHeight="1">
      <c r="A25" s="37">
        <v>1</v>
      </c>
      <c r="B25" s="69" t="s">
        <v>81</v>
      </c>
      <c r="C25" s="79">
        <f>+SUM(D25:E25)</f>
        <v>6731050</v>
      </c>
      <c r="D25" s="44">
        <v>4840164</v>
      </c>
      <c r="E25" s="44">
        <v>1890886</v>
      </c>
      <c r="F25" s="44">
        <v>5300</v>
      </c>
      <c r="G25" s="44">
        <v>0</v>
      </c>
      <c r="H25" s="79">
        <f t="shared" si="4"/>
        <v>6725750</v>
      </c>
      <c r="I25" s="79">
        <f t="shared" si="5"/>
        <v>1984862</v>
      </c>
      <c r="J25" s="44">
        <v>1278764</v>
      </c>
      <c r="K25" s="44">
        <v>0</v>
      </c>
      <c r="L25" s="44">
        <v>0</v>
      </c>
      <c r="M25" s="44">
        <v>706098</v>
      </c>
      <c r="N25" s="44">
        <v>0</v>
      </c>
      <c r="O25" s="44">
        <v>0</v>
      </c>
      <c r="P25" s="44">
        <v>0</v>
      </c>
      <c r="Q25" s="44">
        <v>0</v>
      </c>
      <c r="R25" s="44">
        <v>4740888</v>
      </c>
      <c r="S25" s="80">
        <f t="shared" si="9"/>
        <v>5446986</v>
      </c>
      <c r="T25" s="83">
        <f t="shared" si="2"/>
        <v>0.6442583917672866</v>
      </c>
      <c r="U25" s="94">
        <v>412606</v>
      </c>
    </row>
    <row r="26" spans="1:21" s="38" customFormat="1" ht="18.75" customHeight="1">
      <c r="A26" s="37">
        <v>2</v>
      </c>
      <c r="B26" s="69" t="s">
        <v>108</v>
      </c>
      <c r="C26" s="79">
        <f>+SUM(D26:E26)</f>
        <v>14016827</v>
      </c>
      <c r="D26" s="44">
        <v>12447197</v>
      </c>
      <c r="E26" s="44">
        <v>1569630</v>
      </c>
      <c r="F26" s="44">
        <v>15400</v>
      </c>
      <c r="G26" s="44">
        <v>0</v>
      </c>
      <c r="H26" s="79">
        <f t="shared" si="4"/>
        <v>14001427</v>
      </c>
      <c r="I26" s="79">
        <f t="shared" si="5"/>
        <v>6443192</v>
      </c>
      <c r="J26" s="44">
        <v>562447</v>
      </c>
      <c r="K26" s="44">
        <v>429503</v>
      </c>
      <c r="L26" s="44">
        <v>0</v>
      </c>
      <c r="M26" s="44">
        <v>5451242</v>
      </c>
      <c r="N26" s="44">
        <v>0</v>
      </c>
      <c r="O26" s="44">
        <v>0</v>
      </c>
      <c r="P26" s="44">
        <v>0</v>
      </c>
      <c r="Q26" s="44">
        <v>0</v>
      </c>
      <c r="R26" s="44">
        <v>7558235</v>
      </c>
      <c r="S26" s="80">
        <f t="shared" si="9"/>
        <v>13009477</v>
      </c>
      <c r="T26" s="83">
        <f t="shared" si="2"/>
        <v>0.15395319586937656</v>
      </c>
      <c r="U26" s="94">
        <v>2770560</v>
      </c>
    </row>
    <row r="27" spans="1:21" s="38" customFormat="1" ht="18.75" customHeight="1">
      <c r="A27" s="37">
        <v>3</v>
      </c>
      <c r="B27" s="69" t="s">
        <v>93</v>
      </c>
      <c r="C27" s="79">
        <f t="shared" si="3"/>
        <v>43994027</v>
      </c>
      <c r="D27" s="44">
        <v>38827852</v>
      </c>
      <c r="E27" s="44">
        <v>5166175</v>
      </c>
      <c r="F27" s="44">
        <v>0</v>
      </c>
      <c r="G27" s="44">
        <v>0</v>
      </c>
      <c r="H27" s="79">
        <f t="shared" si="4"/>
        <v>43994027</v>
      </c>
      <c r="I27" s="79">
        <f t="shared" si="5"/>
        <v>39476454</v>
      </c>
      <c r="J27" s="44">
        <v>164099</v>
      </c>
      <c r="K27" s="44">
        <v>0</v>
      </c>
      <c r="L27" s="44">
        <v>0</v>
      </c>
      <c r="M27" s="44">
        <v>39312355</v>
      </c>
      <c r="N27" s="44">
        <v>0</v>
      </c>
      <c r="O27" s="44">
        <v>0</v>
      </c>
      <c r="P27" s="44">
        <v>0</v>
      </c>
      <c r="Q27" s="44">
        <v>0</v>
      </c>
      <c r="R27" s="44">
        <v>4517573</v>
      </c>
      <c r="S27" s="80">
        <f t="shared" si="9"/>
        <v>43829928</v>
      </c>
      <c r="T27" s="83">
        <f t="shared" si="2"/>
        <v>0.00415688298650127</v>
      </c>
      <c r="U27" s="94">
        <v>467378</v>
      </c>
    </row>
    <row r="28" spans="1:21" s="38" customFormat="1" ht="18.75" customHeight="1">
      <c r="A28" s="37">
        <v>4</v>
      </c>
      <c r="B28" s="69" t="s">
        <v>107</v>
      </c>
      <c r="C28" s="79">
        <f>+SUM(D28:E28)</f>
        <v>30981148</v>
      </c>
      <c r="D28" s="44">
        <v>29552246</v>
      </c>
      <c r="E28" s="44">
        <v>1428902</v>
      </c>
      <c r="F28" s="44">
        <v>7200</v>
      </c>
      <c r="G28" s="44">
        <v>0</v>
      </c>
      <c r="H28" s="79">
        <f t="shared" si="4"/>
        <v>30973948</v>
      </c>
      <c r="I28" s="79">
        <f t="shared" si="5"/>
        <v>9228386</v>
      </c>
      <c r="J28" s="44">
        <v>7186345</v>
      </c>
      <c r="K28" s="44">
        <v>1260657</v>
      </c>
      <c r="L28" s="44">
        <v>0</v>
      </c>
      <c r="M28" s="44">
        <v>781384</v>
      </c>
      <c r="N28" s="44">
        <v>0</v>
      </c>
      <c r="O28" s="44">
        <v>0</v>
      </c>
      <c r="P28" s="44">
        <v>0</v>
      </c>
      <c r="Q28" s="44">
        <v>0</v>
      </c>
      <c r="R28" s="44">
        <v>21745562</v>
      </c>
      <c r="S28" s="80">
        <f t="shared" si="9"/>
        <v>22526946</v>
      </c>
      <c r="T28" s="83">
        <f t="shared" si="2"/>
        <v>0.9153282058206061</v>
      </c>
      <c r="U28" s="94">
        <v>19007411</v>
      </c>
    </row>
    <row r="29" spans="1:21" s="38" customFormat="1" ht="18.75" customHeight="1">
      <c r="A29" s="37">
        <v>5</v>
      </c>
      <c r="B29" s="69" t="s">
        <v>82</v>
      </c>
      <c r="C29" s="79">
        <f>+SUM(D29:E29)</f>
        <v>12170219</v>
      </c>
      <c r="D29" s="44">
        <v>6649758</v>
      </c>
      <c r="E29" s="44">
        <v>5520461</v>
      </c>
      <c r="F29" s="44">
        <v>64400</v>
      </c>
      <c r="G29" s="44">
        <v>0</v>
      </c>
      <c r="H29" s="79">
        <f t="shared" si="4"/>
        <v>12105819</v>
      </c>
      <c r="I29" s="79">
        <f t="shared" si="5"/>
        <v>8035492</v>
      </c>
      <c r="J29" s="44">
        <v>870361</v>
      </c>
      <c r="K29" s="44">
        <v>5000</v>
      </c>
      <c r="L29" s="44">
        <v>0</v>
      </c>
      <c r="M29" s="44">
        <v>7114031</v>
      </c>
      <c r="N29" s="44">
        <v>0</v>
      </c>
      <c r="O29" s="44">
        <v>46100</v>
      </c>
      <c r="P29" s="44">
        <v>0</v>
      </c>
      <c r="Q29" s="44">
        <v>0</v>
      </c>
      <c r="R29" s="44">
        <v>4070327</v>
      </c>
      <c r="S29" s="80">
        <f t="shared" si="9"/>
        <v>11230458</v>
      </c>
      <c r="T29" s="83">
        <f t="shared" si="2"/>
        <v>0.10893682676804357</v>
      </c>
      <c r="U29" s="108">
        <v>2224328</v>
      </c>
    </row>
    <row r="30" spans="1:21" s="38" customFormat="1" ht="18.75" customHeight="1">
      <c r="A30" s="37">
        <v>6</v>
      </c>
      <c r="B30" s="69" t="s">
        <v>134</v>
      </c>
      <c r="C30" s="79">
        <f>+SUM(D30:E30)</f>
        <v>20240942</v>
      </c>
      <c r="D30" s="44">
        <v>8244520</v>
      </c>
      <c r="E30" s="44">
        <v>11996422</v>
      </c>
      <c r="F30" s="44">
        <v>0</v>
      </c>
      <c r="G30" s="44">
        <v>0</v>
      </c>
      <c r="H30" s="79">
        <f>+I30+R30</f>
        <v>20240942</v>
      </c>
      <c r="I30" s="79">
        <f t="shared" si="5"/>
        <v>17470230</v>
      </c>
      <c r="J30" s="44">
        <v>3222524</v>
      </c>
      <c r="K30" s="44">
        <v>0</v>
      </c>
      <c r="L30" s="44">
        <v>0</v>
      </c>
      <c r="M30" s="44">
        <v>14247706</v>
      </c>
      <c r="N30" s="44">
        <v>0</v>
      </c>
      <c r="O30" s="44">
        <v>0</v>
      </c>
      <c r="P30" s="44">
        <v>0</v>
      </c>
      <c r="Q30" s="44">
        <v>0</v>
      </c>
      <c r="R30" s="44">
        <v>2770712</v>
      </c>
      <c r="S30" s="80">
        <f t="shared" si="9"/>
        <v>17018418</v>
      </c>
      <c r="T30" s="83">
        <f t="shared" si="2"/>
        <v>0.18445801801121106</v>
      </c>
      <c r="U30" s="94">
        <v>677564</v>
      </c>
    </row>
    <row r="31" spans="1:21" s="36" customFormat="1" ht="18.75" customHeight="1">
      <c r="A31" s="35">
        <v>2</v>
      </c>
      <c r="B31" s="68" t="s">
        <v>84</v>
      </c>
      <c r="C31" s="76">
        <f aca="true" t="shared" si="10" ref="C31:R31">+SUM(C32:C35)</f>
        <v>21319094</v>
      </c>
      <c r="D31" s="76">
        <f t="shared" si="10"/>
        <v>20601106</v>
      </c>
      <c r="E31" s="76">
        <f t="shared" si="10"/>
        <v>717988</v>
      </c>
      <c r="F31" s="76">
        <f t="shared" si="10"/>
        <v>6245</v>
      </c>
      <c r="G31" s="76">
        <f t="shared" si="10"/>
        <v>0</v>
      </c>
      <c r="H31" s="76">
        <f t="shared" si="10"/>
        <v>21312849</v>
      </c>
      <c r="I31" s="76">
        <f t="shared" si="10"/>
        <v>6792411</v>
      </c>
      <c r="J31" s="76">
        <f t="shared" si="10"/>
        <v>3868245</v>
      </c>
      <c r="K31" s="76">
        <f t="shared" si="10"/>
        <v>11181</v>
      </c>
      <c r="L31" s="76">
        <f t="shared" si="10"/>
        <v>0</v>
      </c>
      <c r="M31" s="76">
        <f t="shared" si="10"/>
        <v>2760098</v>
      </c>
      <c r="N31" s="76">
        <f t="shared" si="10"/>
        <v>0</v>
      </c>
      <c r="O31" s="76">
        <f t="shared" si="10"/>
        <v>0</v>
      </c>
      <c r="P31" s="76">
        <f t="shared" si="10"/>
        <v>0</v>
      </c>
      <c r="Q31" s="76">
        <f t="shared" si="10"/>
        <v>152887</v>
      </c>
      <c r="R31" s="76">
        <f t="shared" si="10"/>
        <v>14520438</v>
      </c>
      <c r="S31" s="91">
        <f t="shared" si="9"/>
        <v>17433423</v>
      </c>
      <c r="T31" s="83">
        <f t="shared" si="2"/>
        <v>0.5711412339447657</v>
      </c>
      <c r="U31" s="76">
        <f>+SUM(U32:U35)</f>
        <v>12784957</v>
      </c>
    </row>
    <row r="32" spans="1:21" s="38" customFormat="1" ht="18.75" customHeight="1">
      <c r="A32" s="37">
        <v>91</v>
      </c>
      <c r="B32" s="69" t="s">
        <v>135</v>
      </c>
      <c r="C32" s="79">
        <f>SUM(D32:E32)</f>
        <v>3366667</v>
      </c>
      <c r="D32" s="44">
        <v>3269675</v>
      </c>
      <c r="E32" s="44">
        <v>96992</v>
      </c>
      <c r="F32" s="44">
        <v>0</v>
      </c>
      <c r="G32" s="44">
        <v>0</v>
      </c>
      <c r="H32" s="79">
        <f>+I32+R32</f>
        <v>3366667</v>
      </c>
      <c r="I32" s="79">
        <f>+SUM(J32:Q32)</f>
        <v>1853322</v>
      </c>
      <c r="J32" s="44">
        <v>55958</v>
      </c>
      <c r="K32" s="44">
        <v>0</v>
      </c>
      <c r="L32" s="44">
        <v>0</v>
      </c>
      <c r="M32" s="44">
        <v>1797364</v>
      </c>
      <c r="N32" s="44">
        <v>0</v>
      </c>
      <c r="O32" s="44">
        <v>0</v>
      </c>
      <c r="P32" s="44">
        <v>0</v>
      </c>
      <c r="Q32" s="44">
        <v>0</v>
      </c>
      <c r="R32" s="44">
        <v>1513345</v>
      </c>
      <c r="S32" s="80">
        <f t="shared" si="9"/>
        <v>3310709</v>
      </c>
      <c r="T32" s="83">
        <f t="shared" si="2"/>
        <v>0.030193350103220055</v>
      </c>
      <c r="U32" s="94">
        <v>506488</v>
      </c>
    </row>
    <row r="33" spans="1:21" s="38" customFormat="1" ht="18.75" customHeight="1">
      <c r="A33" s="37">
        <v>76</v>
      </c>
      <c r="B33" s="69" t="s">
        <v>119</v>
      </c>
      <c r="C33" s="79">
        <f>SUM(D33:E33)</f>
        <v>1052858</v>
      </c>
      <c r="D33" s="44">
        <v>963314</v>
      </c>
      <c r="E33" s="44">
        <v>89544</v>
      </c>
      <c r="F33" s="44">
        <v>0</v>
      </c>
      <c r="G33" s="44">
        <v>0</v>
      </c>
      <c r="H33" s="79">
        <f>+I33+R33</f>
        <v>1052858</v>
      </c>
      <c r="I33" s="79">
        <f>+SUM(J33:Q33)</f>
        <v>518534</v>
      </c>
      <c r="J33" s="44">
        <v>76261</v>
      </c>
      <c r="K33" s="44">
        <v>0</v>
      </c>
      <c r="L33" s="44">
        <v>0</v>
      </c>
      <c r="M33" s="44">
        <v>289386</v>
      </c>
      <c r="N33" s="44">
        <v>0</v>
      </c>
      <c r="O33" s="44">
        <v>0</v>
      </c>
      <c r="P33" s="44">
        <v>0</v>
      </c>
      <c r="Q33" s="44">
        <v>152887</v>
      </c>
      <c r="R33" s="44">
        <v>534324</v>
      </c>
      <c r="S33" s="80">
        <f t="shared" si="9"/>
        <v>976597</v>
      </c>
      <c r="T33" s="83">
        <f t="shared" si="2"/>
        <v>0.1470703946125037</v>
      </c>
      <c r="U33" s="94">
        <v>341151</v>
      </c>
    </row>
    <row r="34" spans="1:21" s="38" customFormat="1" ht="18.75" customHeight="1">
      <c r="A34" s="37">
        <v>62</v>
      </c>
      <c r="B34" s="69" t="s">
        <v>86</v>
      </c>
      <c r="C34" s="79">
        <f>SUM(D34:E34)</f>
        <v>1085747</v>
      </c>
      <c r="D34" s="44">
        <v>746887</v>
      </c>
      <c r="E34" s="44">
        <v>338860</v>
      </c>
      <c r="F34" s="44">
        <v>6245</v>
      </c>
      <c r="G34" s="44">
        <v>0</v>
      </c>
      <c r="H34" s="79">
        <f>+I34+R34</f>
        <v>1079502</v>
      </c>
      <c r="I34" s="79">
        <f>+SUM(J34:Q34)</f>
        <v>503996</v>
      </c>
      <c r="J34" s="44">
        <v>46215</v>
      </c>
      <c r="K34" s="44">
        <v>575</v>
      </c>
      <c r="L34" s="44">
        <v>0</v>
      </c>
      <c r="M34" s="44">
        <v>457206</v>
      </c>
      <c r="N34" s="44">
        <v>0</v>
      </c>
      <c r="O34" s="44">
        <v>0</v>
      </c>
      <c r="P34" s="44">
        <v>0</v>
      </c>
      <c r="Q34" s="44">
        <v>0</v>
      </c>
      <c r="R34" s="44">
        <v>575506</v>
      </c>
      <c r="S34" s="80">
        <f t="shared" si="9"/>
        <v>1032712</v>
      </c>
      <c r="T34" s="83">
        <f t="shared" si="2"/>
        <v>0.09283803839713013</v>
      </c>
      <c r="U34" s="94">
        <v>164538</v>
      </c>
    </row>
    <row r="35" spans="1:21" s="38" customFormat="1" ht="18.75" customHeight="1">
      <c r="A35" s="37">
        <v>57</v>
      </c>
      <c r="B35" s="69" t="s">
        <v>126</v>
      </c>
      <c r="C35" s="79">
        <f>SUM(D35:E35)</f>
        <v>15813822</v>
      </c>
      <c r="D35" s="44">
        <v>15621230</v>
      </c>
      <c r="E35" s="44">
        <v>192592</v>
      </c>
      <c r="F35" s="44">
        <v>0</v>
      </c>
      <c r="G35" s="44">
        <v>0</v>
      </c>
      <c r="H35" s="79">
        <f>+I35+R35</f>
        <v>15813822</v>
      </c>
      <c r="I35" s="79">
        <f>+SUM(J35:Q35)</f>
        <v>3916559</v>
      </c>
      <c r="J35" s="44">
        <v>3689811</v>
      </c>
      <c r="K35" s="44">
        <v>10606</v>
      </c>
      <c r="L35" s="44">
        <v>0</v>
      </c>
      <c r="M35" s="44">
        <v>216142</v>
      </c>
      <c r="N35" s="44">
        <v>0</v>
      </c>
      <c r="O35" s="44">
        <v>0</v>
      </c>
      <c r="P35" s="44">
        <v>0</v>
      </c>
      <c r="Q35" s="44">
        <v>0</v>
      </c>
      <c r="R35" s="44">
        <v>11897263</v>
      </c>
      <c r="S35" s="80">
        <f t="shared" si="9"/>
        <v>12113405</v>
      </c>
      <c r="T35" s="83">
        <f t="shared" si="2"/>
        <v>0.9448132914632462</v>
      </c>
      <c r="U35" s="94">
        <v>11772780</v>
      </c>
    </row>
    <row r="36" spans="1:21" s="36" customFormat="1" ht="18.75" customHeight="1">
      <c r="A36" s="35">
        <v>3</v>
      </c>
      <c r="B36" s="68" t="s">
        <v>87</v>
      </c>
      <c r="C36" s="81">
        <f>+SUM(C37:C39)</f>
        <v>125310266</v>
      </c>
      <c r="D36" s="81">
        <f aca="true" t="shared" si="11" ref="D36:U36">+SUM(D37:D39)</f>
        <v>122628874</v>
      </c>
      <c r="E36" s="81">
        <f t="shared" si="11"/>
        <v>2681392</v>
      </c>
      <c r="F36" s="81">
        <f t="shared" si="11"/>
        <v>49365</v>
      </c>
      <c r="G36" s="81">
        <f t="shared" si="11"/>
        <v>0</v>
      </c>
      <c r="H36" s="81">
        <f t="shared" si="11"/>
        <v>125260901</v>
      </c>
      <c r="I36" s="81">
        <f t="shared" si="11"/>
        <v>3890235</v>
      </c>
      <c r="J36" s="81">
        <f t="shared" si="11"/>
        <v>1087972</v>
      </c>
      <c r="K36" s="81">
        <f t="shared" si="11"/>
        <v>10821</v>
      </c>
      <c r="L36" s="81">
        <f t="shared" si="11"/>
        <v>2000</v>
      </c>
      <c r="M36" s="81">
        <f t="shared" si="11"/>
        <v>2789442</v>
      </c>
      <c r="N36" s="81">
        <f t="shared" si="11"/>
        <v>0</v>
      </c>
      <c r="O36" s="81">
        <f t="shared" si="11"/>
        <v>0</v>
      </c>
      <c r="P36" s="81">
        <f t="shared" si="11"/>
        <v>0</v>
      </c>
      <c r="Q36" s="81">
        <f t="shared" si="11"/>
        <v>0</v>
      </c>
      <c r="R36" s="81">
        <f t="shared" si="11"/>
        <v>121370666</v>
      </c>
      <c r="S36" s="81">
        <f t="shared" si="11"/>
        <v>124160108</v>
      </c>
      <c r="T36" s="83">
        <f t="shared" si="2"/>
        <v>0.28296311148298237</v>
      </c>
      <c r="U36" s="81">
        <f t="shared" si="11"/>
        <v>140386</v>
      </c>
    </row>
    <row r="37" spans="1:21" s="38" customFormat="1" ht="18.75" customHeight="1">
      <c r="A37" s="37">
        <v>1</v>
      </c>
      <c r="B37" s="69" t="s">
        <v>90</v>
      </c>
      <c r="C37" s="79">
        <f>+SUM(D37:E37)</f>
        <v>6182832</v>
      </c>
      <c r="D37" s="44">
        <v>4192011</v>
      </c>
      <c r="E37" s="44">
        <v>1990821</v>
      </c>
      <c r="F37" s="44">
        <v>44365</v>
      </c>
      <c r="G37" s="44"/>
      <c r="H37" s="79">
        <f t="shared" si="4"/>
        <v>6138467</v>
      </c>
      <c r="I37" s="79">
        <f t="shared" si="5"/>
        <v>2111372</v>
      </c>
      <c r="J37" s="44">
        <v>429558</v>
      </c>
      <c r="K37" s="44"/>
      <c r="L37" s="44"/>
      <c r="M37" s="44">
        <v>1681814</v>
      </c>
      <c r="N37" s="82"/>
      <c r="O37" s="44"/>
      <c r="P37" s="44"/>
      <c r="Q37" s="44"/>
      <c r="R37" s="44">
        <v>4027095</v>
      </c>
      <c r="S37" s="80">
        <f aca="true" t="shared" si="12" ref="S37:S53">+SUM(M37:R37)</f>
        <v>5708909</v>
      </c>
      <c r="T37" s="83">
        <f t="shared" si="2"/>
        <v>0.20344970000549406</v>
      </c>
      <c r="U37" s="108">
        <v>55612</v>
      </c>
    </row>
    <row r="38" spans="1:21" s="38" customFormat="1" ht="18.75" customHeight="1">
      <c r="A38" s="37">
        <v>2</v>
      </c>
      <c r="B38" s="69" t="s">
        <v>89</v>
      </c>
      <c r="C38" s="79">
        <f>+SUM(D38:E38)</f>
        <v>117548601</v>
      </c>
      <c r="D38" s="44">
        <v>117431973</v>
      </c>
      <c r="E38" s="44">
        <v>116628</v>
      </c>
      <c r="F38" s="44"/>
      <c r="G38" s="44"/>
      <c r="H38" s="79">
        <f t="shared" si="4"/>
        <v>117548601</v>
      </c>
      <c r="I38" s="79">
        <f t="shared" si="5"/>
        <v>815911</v>
      </c>
      <c r="J38" s="44">
        <v>491942</v>
      </c>
      <c r="K38" s="44"/>
      <c r="L38" s="44">
        <v>2000</v>
      </c>
      <c r="M38" s="44">
        <v>321969</v>
      </c>
      <c r="N38" s="82"/>
      <c r="O38" s="44"/>
      <c r="P38" s="44"/>
      <c r="Q38" s="44"/>
      <c r="R38" s="44">
        <v>116732690</v>
      </c>
      <c r="S38" s="80">
        <f t="shared" si="12"/>
        <v>117054659</v>
      </c>
      <c r="T38" s="83">
        <f t="shared" si="2"/>
        <v>0.6053871071722283</v>
      </c>
      <c r="U38" s="108">
        <v>62973</v>
      </c>
    </row>
    <row r="39" spans="1:21" s="38" customFormat="1" ht="18.75" customHeight="1">
      <c r="A39" s="37">
        <v>3</v>
      </c>
      <c r="B39" s="69" t="s">
        <v>88</v>
      </c>
      <c r="C39" s="79">
        <f>+SUM(D39:E39)</f>
        <v>1578833</v>
      </c>
      <c r="D39" s="44">
        <v>1004890</v>
      </c>
      <c r="E39" s="44">
        <v>573943</v>
      </c>
      <c r="F39" s="44">
        <v>5000</v>
      </c>
      <c r="G39" s="44"/>
      <c r="H39" s="79">
        <f t="shared" si="4"/>
        <v>1573833</v>
      </c>
      <c r="I39" s="79">
        <f t="shared" si="5"/>
        <v>962952</v>
      </c>
      <c r="J39" s="44">
        <v>166472</v>
      </c>
      <c r="K39" s="44">
        <v>10821</v>
      </c>
      <c r="L39" s="44"/>
      <c r="M39" s="44">
        <v>785659</v>
      </c>
      <c r="N39" s="82"/>
      <c r="O39" s="44"/>
      <c r="P39" s="44"/>
      <c r="Q39" s="44"/>
      <c r="R39" s="44">
        <v>610881</v>
      </c>
      <c r="S39" s="80">
        <f t="shared" si="12"/>
        <v>1396540</v>
      </c>
      <c r="T39" s="83">
        <f t="shared" si="2"/>
        <v>0.1841140576061943</v>
      </c>
      <c r="U39" s="108">
        <v>21801</v>
      </c>
    </row>
    <row r="40" spans="1:21" s="36" customFormat="1" ht="18.75" customHeight="1">
      <c r="A40" s="35">
        <v>4</v>
      </c>
      <c r="B40" s="68" t="s">
        <v>91</v>
      </c>
      <c r="C40" s="76">
        <f>SUM(C41:C45)</f>
        <v>69553004</v>
      </c>
      <c r="D40" s="76">
        <f aca="true" t="shared" si="13" ref="D40:R40">+SUM(D41:D45)</f>
        <v>65130142</v>
      </c>
      <c r="E40" s="76">
        <f>+SUM(E41:E45)</f>
        <v>4422862</v>
      </c>
      <c r="F40" s="76">
        <f t="shared" si="13"/>
        <v>0</v>
      </c>
      <c r="G40" s="76">
        <f t="shared" si="13"/>
        <v>0</v>
      </c>
      <c r="H40" s="76">
        <f t="shared" si="13"/>
        <v>69553004</v>
      </c>
      <c r="I40" s="76">
        <f t="shared" si="13"/>
        <v>21539492</v>
      </c>
      <c r="J40" s="76">
        <f>SUM(J41:J45)</f>
        <v>5836978</v>
      </c>
      <c r="K40" s="76">
        <f>SUM(K41:K45)</f>
        <v>0</v>
      </c>
      <c r="L40" s="76">
        <f t="shared" si="13"/>
        <v>0</v>
      </c>
      <c r="M40" s="76">
        <f t="shared" si="13"/>
        <v>15275478</v>
      </c>
      <c r="N40" s="76">
        <f t="shared" si="13"/>
        <v>419036</v>
      </c>
      <c r="O40" s="76">
        <f t="shared" si="13"/>
        <v>0</v>
      </c>
      <c r="P40" s="76">
        <f t="shared" si="13"/>
        <v>0</v>
      </c>
      <c r="Q40" s="76">
        <f t="shared" si="13"/>
        <v>8000</v>
      </c>
      <c r="R40" s="76">
        <f t="shared" si="13"/>
        <v>48013512</v>
      </c>
      <c r="S40" s="91">
        <f t="shared" si="12"/>
        <v>63716026</v>
      </c>
      <c r="T40" s="83">
        <f t="shared" si="2"/>
        <v>0.2709895850839936</v>
      </c>
      <c r="U40" s="76">
        <f>+SUM(U41:U45)</f>
        <v>5964630</v>
      </c>
    </row>
    <row r="41" spans="1:21" s="38" customFormat="1" ht="18.75" customHeight="1">
      <c r="A41" s="37">
        <v>1</v>
      </c>
      <c r="B41" s="69" t="s">
        <v>128</v>
      </c>
      <c r="C41" s="79">
        <f>+SUM(D41:E41)</f>
        <v>51837690</v>
      </c>
      <c r="D41" s="44">
        <v>50355692</v>
      </c>
      <c r="E41" s="44">
        <v>1481998</v>
      </c>
      <c r="F41" s="44">
        <v>0</v>
      </c>
      <c r="G41" s="44">
        <v>0</v>
      </c>
      <c r="H41" s="79">
        <f t="shared" si="4"/>
        <v>51837690</v>
      </c>
      <c r="I41" s="79">
        <f t="shared" si="5"/>
        <v>13591201</v>
      </c>
      <c r="J41" s="44">
        <v>4613702</v>
      </c>
      <c r="K41" s="44">
        <v>0</v>
      </c>
      <c r="L41" s="44">
        <v>0</v>
      </c>
      <c r="M41" s="44">
        <v>8977499</v>
      </c>
      <c r="N41" s="44">
        <v>0</v>
      </c>
      <c r="O41" s="44">
        <v>0</v>
      </c>
      <c r="P41" s="44">
        <v>0</v>
      </c>
      <c r="Q41" s="44">
        <v>0</v>
      </c>
      <c r="R41" s="44">
        <v>38246489</v>
      </c>
      <c r="S41" s="80">
        <f t="shared" si="12"/>
        <v>47223988</v>
      </c>
      <c r="T41" s="83">
        <f t="shared" si="2"/>
        <v>0.3394624213121416</v>
      </c>
      <c r="U41" s="94">
        <v>755837</v>
      </c>
    </row>
    <row r="42" spans="1:21" s="38" customFormat="1" ht="18.75" customHeight="1">
      <c r="A42" s="37">
        <v>2</v>
      </c>
      <c r="B42" s="69" t="s">
        <v>94</v>
      </c>
      <c r="C42" s="79">
        <f>+SUM(D42:E42)</f>
        <v>682342</v>
      </c>
      <c r="D42" s="44">
        <v>652743</v>
      </c>
      <c r="E42" s="44">
        <v>29599</v>
      </c>
      <c r="F42" s="44">
        <v>0</v>
      </c>
      <c r="G42" s="44">
        <v>0</v>
      </c>
      <c r="H42" s="79">
        <f t="shared" si="4"/>
        <v>682342</v>
      </c>
      <c r="I42" s="79">
        <f t="shared" si="5"/>
        <v>369459</v>
      </c>
      <c r="J42" s="44">
        <v>25645</v>
      </c>
      <c r="K42" s="44">
        <v>0</v>
      </c>
      <c r="L42" s="44">
        <v>0</v>
      </c>
      <c r="M42" s="44">
        <v>343814</v>
      </c>
      <c r="N42" s="44">
        <v>0</v>
      </c>
      <c r="O42" s="44">
        <v>0</v>
      </c>
      <c r="P42" s="44">
        <v>0</v>
      </c>
      <c r="Q42" s="44">
        <v>0</v>
      </c>
      <c r="R42" s="44">
        <v>312883</v>
      </c>
      <c r="S42" s="80">
        <f t="shared" si="12"/>
        <v>656697</v>
      </c>
      <c r="T42" s="83">
        <f t="shared" si="2"/>
        <v>0.06941230285363194</v>
      </c>
      <c r="U42" s="94">
        <v>116100</v>
      </c>
    </row>
    <row r="43" spans="1:21" s="38" customFormat="1" ht="18.75" customHeight="1">
      <c r="A43" s="37">
        <v>3</v>
      </c>
      <c r="B43" s="69" t="s">
        <v>92</v>
      </c>
      <c r="C43" s="79">
        <f>+SUM(D43:E43)</f>
        <v>9531501</v>
      </c>
      <c r="D43" s="44">
        <v>8150459</v>
      </c>
      <c r="E43" s="44">
        <v>1381042</v>
      </c>
      <c r="F43" s="44">
        <v>0</v>
      </c>
      <c r="G43" s="44">
        <v>0</v>
      </c>
      <c r="H43" s="79">
        <f t="shared" si="4"/>
        <v>9531501</v>
      </c>
      <c r="I43" s="79">
        <f t="shared" si="5"/>
        <v>2881462</v>
      </c>
      <c r="J43" s="44">
        <v>760907</v>
      </c>
      <c r="K43" s="44">
        <v>0</v>
      </c>
      <c r="L43" s="44">
        <v>0</v>
      </c>
      <c r="M43" s="44">
        <v>2120555</v>
      </c>
      <c r="N43" s="44">
        <v>0</v>
      </c>
      <c r="O43" s="44">
        <v>0</v>
      </c>
      <c r="P43" s="44">
        <v>0</v>
      </c>
      <c r="Q43" s="44">
        <v>0</v>
      </c>
      <c r="R43" s="44">
        <v>6650039</v>
      </c>
      <c r="S43" s="80">
        <f t="shared" si="12"/>
        <v>8770594</v>
      </c>
      <c r="T43" s="83">
        <f t="shared" si="2"/>
        <v>0.26406976736115206</v>
      </c>
      <c r="U43" s="94">
        <v>4750163</v>
      </c>
    </row>
    <row r="44" spans="1:21" s="38" customFormat="1" ht="18.75" customHeight="1">
      <c r="A44" s="37">
        <v>4</v>
      </c>
      <c r="B44" s="69" t="s">
        <v>95</v>
      </c>
      <c r="C44" s="79">
        <f>+SUM(D44:E44)</f>
        <v>7501471</v>
      </c>
      <c r="D44" s="44">
        <v>5971248</v>
      </c>
      <c r="E44" s="44">
        <v>1530223</v>
      </c>
      <c r="F44" s="44">
        <v>0</v>
      </c>
      <c r="G44" s="44">
        <v>0</v>
      </c>
      <c r="H44" s="79">
        <f t="shared" si="4"/>
        <v>7501471</v>
      </c>
      <c r="I44" s="79">
        <f t="shared" si="5"/>
        <v>4697370</v>
      </c>
      <c r="J44" s="44">
        <v>436724</v>
      </c>
      <c r="K44" s="44">
        <v>0</v>
      </c>
      <c r="L44" s="44">
        <v>0</v>
      </c>
      <c r="M44" s="44">
        <v>3833610</v>
      </c>
      <c r="N44" s="44">
        <v>419036</v>
      </c>
      <c r="O44" s="44">
        <v>0</v>
      </c>
      <c r="P44" s="44">
        <v>0</v>
      </c>
      <c r="Q44" s="44">
        <v>8000</v>
      </c>
      <c r="R44" s="44">
        <v>2804101</v>
      </c>
      <c r="S44" s="80">
        <f t="shared" si="12"/>
        <v>7064747</v>
      </c>
      <c r="T44" s="83">
        <f t="shared" si="2"/>
        <v>0.0929720247713082</v>
      </c>
      <c r="U44" s="94">
        <v>342530</v>
      </c>
    </row>
    <row r="45" spans="1:21" s="38" customFormat="1" ht="18.75" customHeight="1">
      <c r="A45" s="37">
        <v>5</v>
      </c>
      <c r="B45" s="69" t="s">
        <v>136</v>
      </c>
      <c r="C45" s="79">
        <f>+SUM(D45:E45)</f>
        <v>0</v>
      </c>
      <c r="D45" s="44"/>
      <c r="E45" s="44"/>
      <c r="F45" s="44"/>
      <c r="G45" s="44"/>
      <c r="H45" s="79">
        <f t="shared" si="4"/>
        <v>0</v>
      </c>
      <c r="I45" s="79">
        <f t="shared" si="5"/>
        <v>0</v>
      </c>
      <c r="J45" s="44"/>
      <c r="K45" s="44"/>
      <c r="L45" s="44"/>
      <c r="M45" s="44"/>
      <c r="N45" s="44"/>
      <c r="O45" s="44"/>
      <c r="P45" s="44"/>
      <c r="Q45" s="44"/>
      <c r="R45" s="44"/>
      <c r="S45" s="80">
        <f t="shared" si="12"/>
        <v>0</v>
      </c>
      <c r="T45" s="83" t="e">
        <f t="shared" si="2"/>
        <v>#DIV/0!</v>
      </c>
      <c r="U45" s="94"/>
    </row>
    <row r="46" spans="1:21" s="36" customFormat="1" ht="18.75" customHeight="1">
      <c r="A46" s="35">
        <v>5</v>
      </c>
      <c r="B46" s="68" t="s">
        <v>96</v>
      </c>
      <c r="C46" s="76">
        <f aca="true" t="shared" si="14" ref="C46:R46">+SUM(C47:C51)</f>
        <v>51401964</v>
      </c>
      <c r="D46" s="76">
        <f t="shared" si="14"/>
        <v>19941729</v>
      </c>
      <c r="E46" s="76">
        <f t="shared" si="14"/>
        <v>31460235</v>
      </c>
      <c r="F46" s="76">
        <f t="shared" si="14"/>
        <v>23663278</v>
      </c>
      <c r="G46" s="76">
        <f t="shared" si="14"/>
        <v>0</v>
      </c>
      <c r="H46" s="76">
        <f t="shared" si="14"/>
        <v>27738686</v>
      </c>
      <c r="I46" s="76">
        <f t="shared" si="14"/>
        <v>10263865</v>
      </c>
      <c r="J46" s="76">
        <f t="shared" si="14"/>
        <v>393925</v>
      </c>
      <c r="K46" s="76">
        <f t="shared" si="14"/>
        <v>24600</v>
      </c>
      <c r="L46" s="76">
        <f t="shared" si="14"/>
        <v>3250</v>
      </c>
      <c r="M46" s="76">
        <f t="shared" si="14"/>
        <v>9842090</v>
      </c>
      <c r="N46" s="76">
        <f t="shared" si="14"/>
        <v>0</v>
      </c>
      <c r="O46" s="76">
        <f t="shared" si="14"/>
        <v>0</v>
      </c>
      <c r="P46" s="76">
        <f t="shared" si="14"/>
        <v>0</v>
      </c>
      <c r="Q46" s="76">
        <f t="shared" si="14"/>
        <v>0</v>
      </c>
      <c r="R46" s="76">
        <f t="shared" si="14"/>
        <v>17474821</v>
      </c>
      <c r="S46" s="91">
        <f t="shared" si="12"/>
        <v>27316911</v>
      </c>
      <c r="T46" s="83">
        <f t="shared" si="2"/>
        <v>0.0410931944252969</v>
      </c>
      <c r="U46" s="76">
        <f>+SUM(U47:U51)</f>
        <v>10744092</v>
      </c>
    </row>
    <row r="47" spans="1:21" s="38" customFormat="1" ht="18.75" customHeight="1">
      <c r="A47" s="37" t="s">
        <v>25</v>
      </c>
      <c r="B47" s="69" t="s">
        <v>120</v>
      </c>
      <c r="C47" s="79">
        <f>+SUM(D47:E47)</f>
        <v>1185411</v>
      </c>
      <c r="D47" s="44">
        <v>1107034</v>
      </c>
      <c r="E47" s="44">
        <v>78377</v>
      </c>
      <c r="F47" s="44">
        <v>0</v>
      </c>
      <c r="G47" s="44"/>
      <c r="H47" s="79">
        <f t="shared" si="4"/>
        <v>1185411</v>
      </c>
      <c r="I47" s="79">
        <f t="shared" si="5"/>
        <v>221893</v>
      </c>
      <c r="J47" s="44">
        <v>33112</v>
      </c>
      <c r="K47" s="44">
        <v>0</v>
      </c>
      <c r="L47" s="44">
        <v>0</v>
      </c>
      <c r="M47" s="44">
        <v>188781</v>
      </c>
      <c r="N47" s="44">
        <v>0</v>
      </c>
      <c r="O47" s="44">
        <v>0</v>
      </c>
      <c r="P47" s="44">
        <v>0</v>
      </c>
      <c r="Q47" s="44">
        <v>0</v>
      </c>
      <c r="R47" s="44">
        <v>963518</v>
      </c>
      <c r="S47" s="80">
        <f t="shared" si="12"/>
        <v>1152299</v>
      </c>
      <c r="T47" s="83">
        <f t="shared" si="2"/>
        <v>0.14922507695150367</v>
      </c>
      <c r="U47" s="94">
        <v>675262</v>
      </c>
    </row>
    <row r="48" spans="1:21" s="38" customFormat="1" ht="18.75" customHeight="1">
      <c r="A48" s="37" t="s">
        <v>26</v>
      </c>
      <c r="B48" s="69" t="s">
        <v>121</v>
      </c>
      <c r="C48" s="79">
        <f>+SUM(D48:E48)</f>
        <v>147220</v>
      </c>
      <c r="D48" s="44">
        <v>0</v>
      </c>
      <c r="E48" s="44">
        <v>147220</v>
      </c>
      <c r="F48" s="44">
        <v>12754</v>
      </c>
      <c r="G48" s="44"/>
      <c r="H48" s="79">
        <f t="shared" si="4"/>
        <v>134466</v>
      </c>
      <c r="I48" s="79">
        <f t="shared" si="5"/>
        <v>134466</v>
      </c>
      <c r="J48" s="44">
        <v>121404</v>
      </c>
      <c r="K48" s="44">
        <v>0</v>
      </c>
      <c r="L48" s="44">
        <v>0</v>
      </c>
      <c r="M48" s="44">
        <v>13062</v>
      </c>
      <c r="N48" s="44">
        <v>0</v>
      </c>
      <c r="O48" s="44">
        <v>0</v>
      </c>
      <c r="P48" s="44">
        <v>0</v>
      </c>
      <c r="Q48" s="44">
        <v>0</v>
      </c>
      <c r="R48" s="44">
        <v>0</v>
      </c>
      <c r="S48" s="80">
        <f t="shared" si="12"/>
        <v>13062</v>
      </c>
      <c r="T48" s="83">
        <f t="shared" si="2"/>
        <v>0.9028602025790906</v>
      </c>
      <c r="U48" s="94"/>
    </row>
    <row r="49" spans="1:21" s="38" customFormat="1" ht="18.75" customHeight="1">
      <c r="A49" s="37" t="s">
        <v>27</v>
      </c>
      <c r="B49" s="69" t="s">
        <v>122</v>
      </c>
      <c r="C49" s="79">
        <f>+SUM(D49:E49)</f>
        <v>9090417</v>
      </c>
      <c r="D49" s="44">
        <v>8562038</v>
      </c>
      <c r="E49" s="44">
        <v>528379</v>
      </c>
      <c r="F49" s="44">
        <v>30830</v>
      </c>
      <c r="G49" s="44"/>
      <c r="H49" s="79">
        <f t="shared" si="4"/>
        <v>9059587</v>
      </c>
      <c r="I49" s="79">
        <f t="shared" si="5"/>
        <v>787889</v>
      </c>
      <c r="J49" s="44">
        <v>69631</v>
      </c>
      <c r="K49" s="44">
        <v>5000</v>
      </c>
      <c r="L49" s="44">
        <v>0</v>
      </c>
      <c r="M49" s="44">
        <v>713258</v>
      </c>
      <c r="N49" s="44">
        <v>0</v>
      </c>
      <c r="O49" s="44">
        <v>0</v>
      </c>
      <c r="P49" s="44">
        <v>0</v>
      </c>
      <c r="Q49" s="44">
        <v>0</v>
      </c>
      <c r="R49" s="44">
        <v>8271698</v>
      </c>
      <c r="S49" s="80">
        <f t="shared" si="12"/>
        <v>8984956</v>
      </c>
      <c r="T49" s="83">
        <f t="shared" si="2"/>
        <v>0.0947227337861044</v>
      </c>
      <c r="U49" s="94">
        <v>8781379</v>
      </c>
    </row>
    <row r="50" spans="1:21" s="38" customFormat="1" ht="18.75" customHeight="1">
      <c r="A50" s="37" t="s">
        <v>34</v>
      </c>
      <c r="B50" s="69" t="s">
        <v>123</v>
      </c>
      <c r="C50" s="79">
        <f>+SUM(D50:E50)</f>
        <v>876509</v>
      </c>
      <c r="D50" s="44">
        <v>708019</v>
      </c>
      <c r="E50" s="44">
        <v>168490</v>
      </c>
      <c r="F50" s="44">
        <v>0</v>
      </c>
      <c r="G50" s="44"/>
      <c r="H50" s="79">
        <f t="shared" si="4"/>
        <v>876509</v>
      </c>
      <c r="I50" s="79">
        <f t="shared" si="5"/>
        <v>205842</v>
      </c>
      <c r="J50" s="44">
        <v>38379</v>
      </c>
      <c r="K50" s="44">
        <v>0</v>
      </c>
      <c r="L50" s="44">
        <v>0</v>
      </c>
      <c r="M50" s="44">
        <v>167463</v>
      </c>
      <c r="N50" s="44">
        <v>0</v>
      </c>
      <c r="O50" s="44">
        <v>0</v>
      </c>
      <c r="P50" s="44">
        <v>0</v>
      </c>
      <c r="Q50" s="44">
        <v>0</v>
      </c>
      <c r="R50" s="44">
        <v>670667</v>
      </c>
      <c r="S50" s="80">
        <f t="shared" si="12"/>
        <v>838130</v>
      </c>
      <c r="T50" s="83">
        <f t="shared" si="2"/>
        <v>0.18644882968490395</v>
      </c>
      <c r="U50" s="94">
        <v>316378</v>
      </c>
    </row>
    <row r="51" spans="1:21" s="38" customFormat="1" ht="18.75" customHeight="1">
      <c r="A51" s="37" t="s">
        <v>36</v>
      </c>
      <c r="B51" s="69" t="s">
        <v>124</v>
      </c>
      <c r="C51" s="79">
        <f>+SUM(D51:E51)</f>
        <v>40102407</v>
      </c>
      <c r="D51" s="44">
        <v>9564638</v>
      </c>
      <c r="E51" s="44">
        <v>30537769</v>
      </c>
      <c r="F51" s="44">
        <v>23619694</v>
      </c>
      <c r="G51" s="44"/>
      <c r="H51" s="79">
        <f>+I51+R51</f>
        <v>16482713</v>
      </c>
      <c r="I51" s="79">
        <f>+SUM(J51:Q51)</f>
        <v>8913775</v>
      </c>
      <c r="J51" s="44">
        <v>131399</v>
      </c>
      <c r="K51" s="44">
        <v>19600</v>
      </c>
      <c r="L51" s="44">
        <v>3250</v>
      </c>
      <c r="M51" s="44">
        <v>8759526</v>
      </c>
      <c r="N51" s="44">
        <v>0</v>
      </c>
      <c r="O51" s="44">
        <v>0</v>
      </c>
      <c r="P51" s="44">
        <v>0</v>
      </c>
      <c r="Q51" s="44">
        <v>0</v>
      </c>
      <c r="R51" s="44">
        <v>7568938</v>
      </c>
      <c r="S51" s="80">
        <f t="shared" si="12"/>
        <v>16328464</v>
      </c>
      <c r="T51" s="83">
        <f t="shared" si="2"/>
        <v>0.017304565125325688</v>
      </c>
      <c r="U51" s="94">
        <v>971073</v>
      </c>
    </row>
    <row r="52" spans="1:21" s="36" customFormat="1" ht="18.75" customHeight="1">
      <c r="A52" s="35">
        <v>6</v>
      </c>
      <c r="B52" s="68" t="s">
        <v>97</v>
      </c>
      <c r="C52" s="76">
        <f>+SUM(C53:C56)</f>
        <v>40133160</v>
      </c>
      <c r="D52" s="76">
        <f aca="true" t="shared" si="15" ref="D52:R52">+SUM(D53:D56)</f>
        <v>10016664</v>
      </c>
      <c r="E52" s="76">
        <f t="shared" si="15"/>
        <v>30116496</v>
      </c>
      <c r="F52" s="76">
        <f t="shared" si="15"/>
        <v>0</v>
      </c>
      <c r="G52" s="76">
        <f t="shared" si="15"/>
        <v>0</v>
      </c>
      <c r="H52" s="76">
        <f t="shared" si="15"/>
        <v>40133160</v>
      </c>
      <c r="I52" s="76">
        <f t="shared" si="15"/>
        <v>35991462</v>
      </c>
      <c r="J52" s="76">
        <f t="shared" si="15"/>
        <v>2787633</v>
      </c>
      <c r="K52" s="76">
        <f t="shared" si="15"/>
        <v>0</v>
      </c>
      <c r="L52" s="76">
        <f t="shared" si="15"/>
        <v>0</v>
      </c>
      <c r="M52" s="76">
        <f t="shared" si="15"/>
        <v>33201579</v>
      </c>
      <c r="N52" s="76">
        <f t="shared" si="15"/>
        <v>0</v>
      </c>
      <c r="O52" s="76">
        <f t="shared" si="15"/>
        <v>2250</v>
      </c>
      <c r="P52" s="76">
        <f t="shared" si="15"/>
        <v>0</v>
      </c>
      <c r="Q52" s="76">
        <f t="shared" si="15"/>
        <v>0</v>
      </c>
      <c r="R52" s="76">
        <f t="shared" si="15"/>
        <v>4141698</v>
      </c>
      <c r="S52" s="91">
        <f t="shared" si="12"/>
        <v>37345527</v>
      </c>
      <c r="T52" s="83">
        <f t="shared" si="2"/>
        <v>0.0774526191795154</v>
      </c>
      <c r="U52" s="76">
        <f>+SUM(U53:U56)</f>
        <v>1778743</v>
      </c>
    </row>
    <row r="53" spans="1:21" s="38" customFormat="1" ht="18.75" customHeight="1">
      <c r="A53" s="37" t="s">
        <v>25</v>
      </c>
      <c r="B53" s="69" t="s">
        <v>98</v>
      </c>
      <c r="C53" s="79">
        <f>+SUM(D53:E53)</f>
        <v>6367048</v>
      </c>
      <c r="D53" s="44">
        <v>2746058</v>
      </c>
      <c r="E53" s="44">
        <v>3620990</v>
      </c>
      <c r="F53" s="44">
        <v>0</v>
      </c>
      <c r="G53" s="44">
        <v>0</v>
      </c>
      <c r="H53" s="79">
        <f t="shared" si="4"/>
        <v>6367048</v>
      </c>
      <c r="I53" s="79">
        <f t="shared" si="5"/>
        <v>5483648</v>
      </c>
      <c r="J53" s="44">
        <v>211675</v>
      </c>
      <c r="K53" s="44">
        <v>0</v>
      </c>
      <c r="L53" s="44">
        <v>0</v>
      </c>
      <c r="M53" s="44">
        <v>5271973</v>
      </c>
      <c r="N53" s="44">
        <v>0</v>
      </c>
      <c r="O53" s="44">
        <v>0</v>
      </c>
      <c r="P53" s="44">
        <v>0</v>
      </c>
      <c r="Q53" s="44">
        <v>0</v>
      </c>
      <c r="R53" s="44">
        <v>883400</v>
      </c>
      <c r="S53" s="80">
        <f t="shared" si="12"/>
        <v>6155373</v>
      </c>
      <c r="T53" s="83">
        <f t="shared" si="2"/>
        <v>0.038601128299992994</v>
      </c>
      <c r="U53" s="94">
        <v>396823</v>
      </c>
    </row>
    <row r="54" spans="1:21" s="38" customFormat="1" ht="18.75" customHeight="1">
      <c r="A54" s="37" t="s">
        <v>26</v>
      </c>
      <c r="B54" s="69" t="s">
        <v>125</v>
      </c>
      <c r="C54" s="79">
        <f>+SUM(D54:E54)</f>
        <v>26150262</v>
      </c>
      <c r="D54" s="44">
        <v>2158974</v>
      </c>
      <c r="E54" s="44">
        <v>23991288</v>
      </c>
      <c r="F54" s="44">
        <v>0</v>
      </c>
      <c r="G54" s="44">
        <v>0</v>
      </c>
      <c r="H54" s="79">
        <f t="shared" si="4"/>
        <v>26150262</v>
      </c>
      <c r="I54" s="79">
        <f t="shared" si="5"/>
        <v>25071520</v>
      </c>
      <c r="J54" s="44">
        <v>48204</v>
      </c>
      <c r="K54" s="44">
        <v>0</v>
      </c>
      <c r="L54" s="44">
        <v>0</v>
      </c>
      <c r="M54" s="44">
        <v>25023316</v>
      </c>
      <c r="N54" s="44">
        <v>0</v>
      </c>
      <c r="O54" s="44">
        <v>0</v>
      </c>
      <c r="P54" s="44">
        <v>0</v>
      </c>
      <c r="Q54" s="44">
        <v>0</v>
      </c>
      <c r="R54" s="44">
        <v>1078742</v>
      </c>
      <c r="S54" s="80">
        <f>+SUM(L54:R54)</f>
        <v>26102058</v>
      </c>
      <c r="T54" s="83">
        <f t="shared" si="2"/>
        <v>0.0019226596552582372</v>
      </c>
      <c r="U54" s="94">
        <v>175910</v>
      </c>
    </row>
    <row r="55" spans="1:21" s="38" customFormat="1" ht="18.75" customHeight="1">
      <c r="A55" s="37">
        <v>3</v>
      </c>
      <c r="B55" s="69" t="s">
        <v>99</v>
      </c>
      <c r="C55" s="79">
        <f>+SUM(D55:E55)</f>
        <v>5826316</v>
      </c>
      <c r="D55" s="44">
        <v>3552267</v>
      </c>
      <c r="E55" s="44">
        <v>2274049</v>
      </c>
      <c r="F55" s="44">
        <v>0</v>
      </c>
      <c r="G55" s="44">
        <v>0</v>
      </c>
      <c r="H55" s="79">
        <f t="shared" si="4"/>
        <v>5826316</v>
      </c>
      <c r="I55" s="79">
        <f t="shared" si="5"/>
        <v>4909422</v>
      </c>
      <c r="J55" s="44">
        <v>2344259</v>
      </c>
      <c r="K55" s="44">
        <v>0</v>
      </c>
      <c r="L55" s="44">
        <v>0</v>
      </c>
      <c r="M55" s="44">
        <v>2562913</v>
      </c>
      <c r="N55" s="44">
        <v>0</v>
      </c>
      <c r="O55" s="44">
        <v>2250</v>
      </c>
      <c r="P55" s="44">
        <v>0</v>
      </c>
      <c r="Q55" s="44">
        <v>0</v>
      </c>
      <c r="R55" s="44">
        <v>916894</v>
      </c>
      <c r="S55" s="80">
        <f>+SUM(L55:R55)</f>
        <v>3482057</v>
      </c>
      <c r="T55" s="83">
        <f t="shared" si="2"/>
        <v>0.47750203588120965</v>
      </c>
      <c r="U55" s="94">
        <v>393610</v>
      </c>
    </row>
    <row r="56" spans="1:21" s="38" customFormat="1" ht="18.75" customHeight="1">
      <c r="A56" s="37">
        <v>4</v>
      </c>
      <c r="B56" s="69" t="s">
        <v>137</v>
      </c>
      <c r="C56" s="79">
        <f>+SUM(D56:E56)</f>
        <v>1789534</v>
      </c>
      <c r="D56" s="44">
        <v>1559365</v>
      </c>
      <c r="E56" s="44">
        <v>230169</v>
      </c>
      <c r="F56" s="44">
        <v>0</v>
      </c>
      <c r="G56" s="44">
        <v>0</v>
      </c>
      <c r="H56" s="79">
        <f t="shared" si="4"/>
        <v>1789534</v>
      </c>
      <c r="I56" s="79">
        <f t="shared" si="5"/>
        <v>526872</v>
      </c>
      <c r="J56" s="44">
        <v>183495</v>
      </c>
      <c r="K56" s="44">
        <v>0</v>
      </c>
      <c r="L56" s="44">
        <v>0</v>
      </c>
      <c r="M56" s="44">
        <v>343377</v>
      </c>
      <c r="N56" s="44">
        <v>0</v>
      </c>
      <c r="O56" s="44">
        <v>0</v>
      </c>
      <c r="P56" s="44">
        <v>0</v>
      </c>
      <c r="Q56" s="44">
        <v>0</v>
      </c>
      <c r="R56" s="44">
        <v>1262662</v>
      </c>
      <c r="S56" s="80">
        <f>+SUM(L56:R56)</f>
        <v>1606039</v>
      </c>
      <c r="T56" s="83">
        <f t="shared" si="2"/>
        <v>0.348272445679406</v>
      </c>
      <c r="U56" s="94">
        <v>812400</v>
      </c>
    </row>
    <row r="57" spans="1:21" s="36" customFormat="1" ht="18.75" customHeight="1">
      <c r="A57" s="35">
        <v>7</v>
      </c>
      <c r="B57" s="68" t="s">
        <v>100</v>
      </c>
      <c r="C57" s="76">
        <f>+SUM(C58:C61)</f>
        <v>5269880</v>
      </c>
      <c r="D57" s="76">
        <f aca="true" t="shared" si="16" ref="D57:R57">+SUM(D58:D61)</f>
        <v>3358689</v>
      </c>
      <c r="E57" s="76">
        <f t="shared" si="16"/>
        <v>1911191</v>
      </c>
      <c r="F57" s="76">
        <f t="shared" si="16"/>
        <v>12350</v>
      </c>
      <c r="G57" s="76">
        <f t="shared" si="16"/>
        <v>0</v>
      </c>
      <c r="H57" s="76">
        <f t="shared" si="16"/>
        <v>5257530</v>
      </c>
      <c r="I57" s="76">
        <f t="shared" si="16"/>
        <v>2759151</v>
      </c>
      <c r="J57" s="76">
        <f t="shared" si="16"/>
        <v>741135</v>
      </c>
      <c r="K57" s="76">
        <f t="shared" si="16"/>
        <v>540892</v>
      </c>
      <c r="L57" s="76">
        <f t="shared" si="16"/>
        <v>8900</v>
      </c>
      <c r="M57" s="76">
        <f t="shared" si="16"/>
        <v>1468224</v>
      </c>
      <c r="N57" s="76">
        <f t="shared" si="16"/>
        <v>0</v>
      </c>
      <c r="O57" s="76">
        <f t="shared" si="16"/>
        <v>0</v>
      </c>
      <c r="P57" s="76">
        <f t="shared" si="16"/>
        <v>0</v>
      </c>
      <c r="Q57" s="76">
        <f t="shared" si="16"/>
        <v>0</v>
      </c>
      <c r="R57" s="76">
        <f t="shared" si="16"/>
        <v>2498379</v>
      </c>
      <c r="S57" s="91">
        <f aca="true" t="shared" si="17" ref="S57:S66">+SUM(M57:R57)</f>
        <v>3966603</v>
      </c>
      <c r="T57" s="83">
        <f t="shared" si="2"/>
        <v>0.46787109513034986</v>
      </c>
      <c r="U57" s="76">
        <f>+SUM(U58:U61)</f>
        <v>2385151</v>
      </c>
    </row>
    <row r="58" spans="1:21" s="38" customFormat="1" ht="18.75" customHeight="1">
      <c r="A58" s="37">
        <v>1</v>
      </c>
      <c r="B58" s="69" t="s">
        <v>138</v>
      </c>
      <c r="C58" s="79">
        <f>+SUM(D58:E58)</f>
        <v>84713</v>
      </c>
      <c r="D58" s="44">
        <v>60405</v>
      </c>
      <c r="E58" s="44">
        <v>24308</v>
      </c>
      <c r="F58" s="44">
        <v>200</v>
      </c>
      <c r="G58" s="44">
        <v>0</v>
      </c>
      <c r="H58" s="79">
        <f t="shared" si="4"/>
        <v>84513</v>
      </c>
      <c r="I58" s="79">
        <f t="shared" si="5"/>
        <v>36070</v>
      </c>
      <c r="J58" s="44">
        <v>26608</v>
      </c>
      <c r="K58" s="44">
        <v>0</v>
      </c>
      <c r="L58" s="44">
        <v>8900</v>
      </c>
      <c r="M58" s="44">
        <v>562</v>
      </c>
      <c r="N58" s="44">
        <v>0</v>
      </c>
      <c r="O58" s="44">
        <v>0</v>
      </c>
      <c r="P58" s="44">
        <v>0</v>
      </c>
      <c r="Q58" s="44">
        <v>0</v>
      </c>
      <c r="R58" s="44">
        <v>48443</v>
      </c>
      <c r="S58" s="80">
        <f t="shared" si="17"/>
        <v>49005</v>
      </c>
      <c r="T58" s="83">
        <f t="shared" si="2"/>
        <v>0.9844191849182146</v>
      </c>
      <c r="U58" s="94">
        <v>48443</v>
      </c>
    </row>
    <row r="59" spans="1:21" s="38" customFormat="1" ht="18.75" customHeight="1">
      <c r="A59" s="37">
        <v>2</v>
      </c>
      <c r="B59" s="69" t="s">
        <v>139</v>
      </c>
      <c r="C59" s="79">
        <f>+SUM(D59:E59)</f>
        <v>1063078</v>
      </c>
      <c r="D59" s="44">
        <v>621968</v>
      </c>
      <c r="E59" s="44">
        <v>441110</v>
      </c>
      <c r="F59" s="44">
        <v>10200</v>
      </c>
      <c r="G59" s="44">
        <v>0</v>
      </c>
      <c r="H59" s="79">
        <f t="shared" si="4"/>
        <v>1052878</v>
      </c>
      <c r="I59" s="79">
        <f t="shared" si="5"/>
        <v>539749</v>
      </c>
      <c r="J59" s="44">
        <v>213559</v>
      </c>
      <c r="K59" s="44">
        <v>16650</v>
      </c>
      <c r="L59" s="44">
        <v>0</v>
      </c>
      <c r="M59" s="44">
        <v>309540</v>
      </c>
      <c r="N59" s="44">
        <v>0</v>
      </c>
      <c r="O59" s="44">
        <v>0</v>
      </c>
      <c r="P59" s="44">
        <v>0</v>
      </c>
      <c r="Q59" s="44">
        <v>0</v>
      </c>
      <c r="R59" s="44">
        <v>513129</v>
      </c>
      <c r="S59" s="80">
        <f t="shared" si="17"/>
        <v>822669</v>
      </c>
      <c r="T59" s="83">
        <f t="shared" si="2"/>
        <v>0.4265112116928424</v>
      </c>
      <c r="U59" s="94">
        <v>1189248</v>
      </c>
    </row>
    <row r="60" spans="1:21" s="38" customFormat="1" ht="18.75" customHeight="1">
      <c r="A60" s="37">
        <v>3</v>
      </c>
      <c r="B60" s="69" t="s">
        <v>140</v>
      </c>
      <c r="C60" s="79">
        <f>+SUM(D60:E60)</f>
        <v>2544300</v>
      </c>
      <c r="D60" s="44">
        <v>1424127</v>
      </c>
      <c r="E60" s="44">
        <v>1120173</v>
      </c>
      <c r="F60" s="44">
        <v>1950</v>
      </c>
      <c r="G60" s="44">
        <v>0</v>
      </c>
      <c r="H60" s="79">
        <f t="shared" si="4"/>
        <v>2542350</v>
      </c>
      <c r="I60" s="79">
        <f t="shared" si="5"/>
        <v>1315536</v>
      </c>
      <c r="J60" s="44">
        <v>384407</v>
      </c>
      <c r="K60" s="44">
        <v>20000</v>
      </c>
      <c r="L60" s="44">
        <v>0</v>
      </c>
      <c r="M60" s="44">
        <v>911129</v>
      </c>
      <c r="N60" s="44">
        <v>0</v>
      </c>
      <c r="O60" s="44">
        <v>0</v>
      </c>
      <c r="P60" s="44">
        <v>0</v>
      </c>
      <c r="Q60" s="44">
        <v>0</v>
      </c>
      <c r="R60" s="44">
        <v>1226814</v>
      </c>
      <c r="S60" s="80">
        <f t="shared" si="17"/>
        <v>2137943</v>
      </c>
      <c r="T60" s="83">
        <f t="shared" si="2"/>
        <v>0.3074085391809878</v>
      </c>
      <c r="U60" s="94">
        <v>668568</v>
      </c>
    </row>
    <row r="61" spans="1:21" s="38" customFormat="1" ht="18.75" customHeight="1">
      <c r="A61" s="37">
        <v>4</v>
      </c>
      <c r="B61" s="69" t="s">
        <v>141</v>
      </c>
      <c r="C61" s="79">
        <f>+SUM(D61:E61)</f>
        <v>1577789</v>
      </c>
      <c r="D61" s="44">
        <v>1252189</v>
      </c>
      <c r="E61" s="44">
        <v>325600</v>
      </c>
      <c r="F61" s="44">
        <v>0</v>
      </c>
      <c r="G61" s="44">
        <v>0</v>
      </c>
      <c r="H61" s="79">
        <f t="shared" si="4"/>
        <v>1577789</v>
      </c>
      <c r="I61" s="79">
        <f t="shared" si="5"/>
        <v>867796</v>
      </c>
      <c r="J61" s="44">
        <v>116561</v>
      </c>
      <c r="K61" s="44">
        <v>504242</v>
      </c>
      <c r="L61" s="44">
        <v>0</v>
      </c>
      <c r="M61" s="44">
        <v>246993</v>
      </c>
      <c r="N61" s="44">
        <v>0</v>
      </c>
      <c r="O61" s="44">
        <v>0</v>
      </c>
      <c r="P61" s="44">
        <v>0</v>
      </c>
      <c r="Q61" s="44">
        <v>0</v>
      </c>
      <c r="R61" s="44">
        <v>709993</v>
      </c>
      <c r="S61" s="80">
        <f t="shared" si="17"/>
        <v>956986</v>
      </c>
      <c r="T61" s="83">
        <f t="shared" si="2"/>
        <v>0.7153789600320812</v>
      </c>
      <c r="U61" s="94">
        <v>478892</v>
      </c>
    </row>
    <row r="62" spans="1:21" s="36" customFormat="1" ht="18.75" customHeight="1">
      <c r="A62" s="35">
        <v>8</v>
      </c>
      <c r="B62" s="68" t="s">
        <v>101</v>
      </c>
      <c r="C62" s="76">
        <f>+SUM(C63:C66)</f>
        <v>255357394</v>
      </c>
      <c r="D62" s="76">
        <f aca="true" t="shared" si="18" ref="D62:R62">+SUM(D63:D66)</f>
        <v>144645314</v>
      </c>
      <c r="E62" s="76">
        <f t="shared" si="18"/>
        <v>110712080</v>
      </c>
      <c r="F62" s="76">
        <f t="shared" si="18"/>
        <v>46400</v>
      </c>
      <c r="G62" s="76">
        <f t="shared" si="18"/>
        <v>0</v>
      </c>
      <c r="H62" s="76">
        <f t="shared" si="18"/>
        <v>255310994</v>
      </c>
      <c r="I62" s="76">
        <f t="shared" si="18"/>
        <v>76792582</v>
      </c>
      <c r="J62" s="76">
        <f t="shared" si="18"/>
        <v>1115496</v>
      </c>
      <c r="K62" s="76">
        <f t="shared" si="18"/>
        <v>289773</v>
      </c>
      <c r="L62" s="76">
        <f t="shared" si="18"/>
        <v>0</v>
      </c>
      <c r="M62" s="76">
        <f t="shared" si="18"/>
        <v>73938236</v>
      </c>
      <c r="N62" s="76">
        <f t="shared" si="18"/>
        <v>1449077</v>
      </c>
      <c r="O62" s="76">
        <f t="shared" si="18"/>
        <v>0</v>
      </c>
      <c r="P62" s="76">
        <f t="shared" si="18"/>
        <v>0</v>
      </c>
      <c r="Q62" s="76">
        <f t="shared" si="18"/>
        <v>0</v>
      </c>
      <c r="R62" s="76">
        <f t="shared" si="18"/>
        <v>178518412</v>
      </c>
      <c r="S62" s="91">
        <f t="shared" si="17"/>
        <v>253905725</v>
      </c>
      <c r="T62" s="83">
        <f t="shared" si="2"/>
        <v>0.01829954096347483</v>
      </c>
      <c r="U62" s="76">
        <f>+SUM(U63:U66)</f>
        <v>65791762</v>
      </c>
    </row>
    <row r="63" spans="1:21" s="38" customFormat="1" ht="18.75" customHeight="1">
      <c r="A63" s="37" t="s">
        <v>25</v>
      </c>
      <c r="B63" s="70" t="s">
        <v>102</v>
      </c>
      <c r="C63" s="79">
        <f>+SUM(D63:E63)</f>
        <v>217843174</v>
      </c>
      <c r="D63" s="44">
        <v>137775002</v>
      </c>
      <c r="E63" s="44">
        <v>80068172</v>
      </c>
      <c r="F63" s="82">
        <v>46200</v>
      </c>
      <c r="G63" s="44">
        <v>0</v>
      </c>
      <c r="H63" s="79">
        <f>+I63+R63</f>
        <v>217796974</v>
      </c>
      <c r="I63" s="79">
        <f t="shared" si="5"/>
        <v>43095438</v>
      </c>
      <c r="J63" s="44">
        <v>492117</v>
      </c>
      <c r="K63" s="44">
        <v>5293</v>
      </c>
      <c r="L63" s="44">
        <v>0</v>
      </c>
      <c r="M63" s="44">
        <v>42598028</v>
      </c>
      <c r="N63" s="82">
        <v>0</v>
      </c>
      <c r="O63" s="44">
        <v>0</v>
      </c>
      <c r="P63" s="44">
        <v>0</v>
      </c>
      <c r="Q63" s="44">
        <v>0</v>
      </c>
      <c r="R63" s="44">
        <v>174701536</v>
      </c>
      <c r="S63" s="80">
        <f t="shared" si="17"/>
        <v>217299564</v>
      </c>
      <c r="T63" s="83">
        <f t="shared" si="2"/>
        <v>0.011542056957397672</v>
      </c>
      <c r="U63" s="108">
        <v>63516537</v>
      </c>
    </row>
    <row r="64" spans="1:21" s="38" customFormat="1" ht="18.75" customHeight="1">
      <c r="A64" s="37" t="s">
        <v>26</v>
      </c>
      <c r="B64" s="70" t="s">
        <v>103</v>
      </c>
      <c r="C64" s="79">
        <f>+SUM(D64:E64)</f>
        <v>31453528</v>
      </c>
      <c r="D64" s="44">
        <v>2184726</v>
      </c>
      <c r="E64" s="44">
        <v>29268802</v>
      </c>
      <c r="F64" s="82">
        <v>0</v>
      </c>
      <c r="G64" s="44">
        <v>0</v>
      </c>
      <c r="H64" s="79">
        <f>+I64+R64</f>
        <v>31453528</v>
      </c>
      <c r="I64" s="79">
        <f t="shared" si="5"/>
        <v>29714608</v>
      </c>
      <c r="J64" s="44">
        <v>123762</v>
      </c>
      <c r="K64" s="44">
        <v>29500</v>
      </c>
      <c r="L64" s="44">
        <v>0</v>
      </c>
      <c r="M64" s="44">
        <v>29561346</v>
      </c>
      <c r="N64" s="82">
        <v>0</v>
      </c>
      <c r="O64" s="44">
        <v>0</v>
      </c>
      <c r="P64" s="44">
        <v>0</v>
      </c>
      <c r="Q64" s="44">
        <v>0</v>
      </c>
      <c r="R64" s="44">
        <v>1738920</v>
      </c>
      <c r="S64" s="80">
        <f t="shared" si="17"/>
        <v>31300266</v>
      </c>
      <c r="T64" s="83">
        <f t="shared" si="2"/>
        <v>0.0051577998269403385</v>
      </c>
      <c r="U64" s="108">
        <v>1189910</v>
      </c>
    </row>
    <row r="65" spans="1:21" s="38" customFormat="1" ht="18.75" customHeight="1">
      <c r="A65" s="40" t="s">
        <v>27</v>
      </c>
      <c r="B65" s="71" t="s">
        <v>109</v>
      </c>
      <c r="C65" s="79">
        <f>+SUM(D65:E65)</f>
        <v>3207598</v>
      </c>
      <c r="D65" s="44">
        <v>2167544</v>
      </c>
      <c r="E65" s="44">
        <v>1040054</v>
      </c>
      <c r="F65" s="82">
        <v>0</v>
      </c>
      <c r="G65" s="44">
        <v>0</v>
      </c>
      <c r="H65" s="79">
        <f>+I65+R65</f>
        <v>3207598</v>
      </c>
      <c r="I65" s="79">
        <f>+SUM(J65:Q65)</f>
        <v>2166052</v>
      </c>
      <c r="J65" s="44">
        <v>417738</v>
      </c>
      <c r="K65" s="44">
        <v>4980</v>
      </c>
      <c r="L65" s="44">
        <v>0</v>
      </c>
      <c r="M65" s="44">
        <v>1743334</v>
      </c>
      <c r="N65" s="82">
        <v>0</v>
      </c>
      <c r="O65" s="44">
        <v>0</v>
      </c>
      <c r="P65" s="44">
        <v>0</v>
      </c>
      <c r="Q65" s="44">
        <v>0</v>
      </c>
      <c r="R65" s="44">
        <v>1041546</v>
      </c>
      <c r="S65" s="80">
        <f t="shared" si="17"/>
        <v>2784880</v>
      </c>
      <c r="T65" s="83">
        <f t="shared" si="2"/>
        <v>0.19515597963483794</v>
      </c>
      <c r="U65" s="108">
        <v>160215</v>
      </c>
    </row>
    <row r="66" spans="1:21" s="38" customFormat="1" ht="18.75" customHeight="1">
      <c r="A66" s="40" t="s">
        <v>34</v>
      </c>
      <c r="B66" s="71" t="s">
        <v>104</v>
      </c>
      <c r="C66" s="79">
        <f>+SUM(D66:E66)</f>
        <v>2853094</v>
      </c>
      <c r="D66" s="44">
        <v>2518042</v>
      </c>
      <c r="E66" s="44">
        <v>335052</v>
      </c>
      <c r="F66" s="82">
        <v>200</v>
      </c>
      <c r="G66" s="44">
        <v>0</v>
      </c>
      <c r="H66" s="79">
        <f>+I66+R66</f>
        <v>2852894</v>
      </c>
      <c r="I66" s="79">
        <f>+SUM(J66:Q66)</f>
        <v>1816484</v>
      </c>
      <c r="J66" s="44">
        <v>81879</v>
      </c>
      <c r="K66" s="44">
        <v>250000</v>
      </c>
      <c r="L66" s="44">
        <v>0</v>
      </c>
      <c r="M66" s="44">
        <v>35528</v>
      </c>
      <c r="N66" s="82">
        <v>1449077</v>
      </c>
      <c r="O66" s="44">
        <v>0</v>
      </c>
      <c r="P66" s="44">
        <v>0</v>
      </c>
      <c r="Q66" s="44">
        <v>0</v>
      </c>
      <c r="R66" s="44">
        <v>1036410</v>
      </c>
      <c r="S66" s="80">
        <f t="shared" si="17"/>
        <v>2521015</v>
      </c>
      <c r="T66" s="83">
        <f t="shared" si="2"/>
        <v>0.1827040590503412</v>
      </c>
      <c r="U66" s="108">
        <v>925100</v>
      </c>
    </row>
    <row r="67" spans="1:21" s="54" customFormat="1" ht="16.5">
      <c r="A67" s="52"/>
      <c r="B67" s="52"/>
      <c r="C67" s="52"/>
      <c r="D67" s="52"/>
      <c r="E67" s="52"/>
      <c r="F67" s="52"/>
      <c r="G67" s="52"/>
      <c r="H67" s="52"/>
      <c r="I67" s="52"/>
      <c r="J67" s="52"/>
      <c r="K67" s="52"/>
      <c r="L67" s="52"/>
      <c r="M67" s="52"/>
      <c r="N67" s="161" t="str">
        <f>Sheet1!B7</f>
        <v>Thái Bình, ngày 06 tháng 03 năm 2019</v>
      </c>
      <c r="O67" s="161"/>
      <c r="P67" s="161"/>
      <c r="Q67" s="161"/>
      <c r="R67" s="161"/>
      <c r="S67" s="161"/>
      <c r="T67" s="161"/>
      <c r="U67" s="102"/>
    </row>
    <row r="68" spans="1:21" s="57" customFormat="1" ht="19.5" customHeight="1">
      <c r="A68" s="55"/>
      <c r="B68" s="139" t="s">
        <v>3</v>
      </c>
      <c r="C68" s="139"/>
      <c r="D68" s="139"/>
      <c r="E68" s="139"/>
      <c r="F68" s="56"/>
      <c r="G68" s="56"/>
      <c r="H68" s="56"/>
      <c r="I68" s="56"/>
      <c r="J68" s="56"/>
      <c r="K68" s="56"/>
      <c r="L68" s="56"/>
      <c r="M68" s="56"/>
      <c r="N68" s="138" t="str">
        <f>Sheet1!B9</f>
        <v>CỤC TRƯỞNG</v>
      </c>
      <c r="O68" s="138"/>
      <c r="P68" s="138"/>
      <c r="Q68" s="138"/>
      <c r="R68" s="138"/>
      <c r="S68" s="138"/>
      <c r="T68" s="138"/>
      <c r="U68" s="105"/>
    </row>
    <row r="69" spans="2:21" s="58" customFormat="1" ht="16.5">
      <c r="B69" s="139"/>
      <c r="C69" s="139"/>
      <c r="D69" s="139"/>
      <c r="E69" s="139"/>
      <c r="F69" s="59"/>
      <c r="G69" s="59"/>
      <c r="H69" s="59"/>
      <c r="I69" s="59"/>
      <c r="J69" s="59"/>
      <c r="K69" s="59"/>
      <c r="L69" s="59"/>
      <c r="M69" s="59"/>
      <c r="N69" s="138"/>
      <c r="O69" s="138"/>
      <c r="P69" s="138"/>
      <c r="Q69" s="138"/>
      <c r="R69" s="138"/>
      <c r="S69" s="138"/>
      <c r="T69" s="138"/>
      <c r="U69" s="104"/>
    </row>
    <row r="70" spans="2:21" s="58" customFormat="1" ht="16.5">
      <c r="B70" s="139"/>
      <c r="C70" s="139"/>
      <c r="D70" s="139"/>
      <c r="E70" s="139"/>
      <c r="F70" s="59"/>
      <c r="G70" s="59"/>
      <c r="H70" s="59"/>
      <c r="I70" s="59"/>
      <c r="J70" s="59"/>
      <c r="K70" s="59"/>
      <c r="L70" s="59"/>
      <c r="M70" s="59"/>
      <c r="N70" s="138"/>
      <c r="O70" s="138"/>
      <c r="P70" s="138"/>
      <c r="Q70" s="138"/>
      <c r="R70" s="138"/>
      <c r="S70" s="138"/>
      <c r="T70" s="138"/>
      <c r="U70" s="104"/>
    </row>
    <row r="71" spans="2:21" s="58" customFormat="1" ht="16.5">
      <c r="B71" s="139"/>
      <c r="C71" s="139"/>
      <c r="D71" s="139"/>
      <c r="E71" s="139"/>
      <c r="F71" s="59"/>
      <c r="G71" s="59"/>
      <c r="H71" s="59"/>
      <c r="I71" s="59"/>
      <c r="J71" s="59"/>
      <c r="K71" s="59"/>
      <c r="L71" s="59"/>
      <c r="M71" s="59"/>
      <c r="N71" s="138"/>
      <c r="O71" s="138"/>
      <c r="P71" s="138"/>
      <c r="Q71" s="138"/>
      <c r="R71" s="138"/>
      <c r="S71" s="138"/>
      <c r="T71" s="138"/>
      <c r="U71" s="104"/>
    </row>
    <row r="72" spans="1:21" s="58" customFormat="1" ht="15.75" customHeight="1">
      <c r="A72" s="60"/>
      <c r="B72" s="139"/>
      <c r="C72" s="139"/>
      <c r="D72" s="139"/>
      <c r="E72" s="139"/>
      <c r="F72" s="60"/>
      <c r="G72" s="60"/>
      <c r="H72" s="60"/>
      <c r="I72" s="60"/>
      <c r="J72" s="60"/>
      <c r="K72" s="60"/>
      <c r="L72" s="60"/>
      <c r="M72" s="60"/>
      <c r="N72" s="138"/>
      <c r="O72" s="138"/>
      <c r="P72" s="138"/>
      <c r="Q72" s="138"/>
      <c r="R72" s="138"/>
      <c r="S72" s="138"/>
      <c r="T72" s="138"/>
      <c r="U72" s="104"/>
    </row>
    <row r="73" spans="1:21" s="58" customFormat="1" ht="16.5">
      <c r="A73" s="60"/>
      <c r="B73" s="139" t="str">
        <f>Sheet1!B5</f>
        <v>Hà Thành</v>
      </c>
      <c r="C73" s="139"/>
      <c r="D73" s="139"/>
      <c r="E73" s="139"/>
      <c r="F73" s="60"/>
      <c r="G73" s="60"/>
      <c r="H73" s="60"/>
      <c r="I73" s="60"/>
      <c r="J73" s="60"/>
      <c r="K73" s="60"/>
      <c r="L73" s="60"/>
      <c r="M73" s="60"/>
      <c r="N73" s="138" t="str">
        <f>Sheet1!B6</f>
        <v>Lê Thanh Tình</v>
      </c>
      <c r="O73" s="138"/>
      <c r="P73" s="138"/>
      <c r="Q73" s="138"/>
      <c r="R73" s="138"/>
      <c r="S73" s="138"/>
      <c r="T73" s="138"/>
      <c r="U73" s="104"/>
    </row>
  </sheetData>
  <sheetProtection/>
  <protectedRanges>
    <protectedRange password="C71F" sqref="S31 S24 S14:S22 T12:T66" name="Range1"/>
    <protectedRange password="C71F" sqref="S25:S30" name="Range1_1_2"/>
    <protectedRange password="C71F" sqref="S32:S35" name="Range1_2_1"/>
    <protectedRange password="C71F" sqref="S37:S51" name="Range1_4_1"/>
    <protectedRange password="C71F" sqref="S52:S66" name="Range1_6_1"/>
    <protectedRange password="C71F" sqref="C31:R31 C36:S36 C57:R57 C52:R52 C46:R46 C40:R40 C62:R62 U31 U36 U40 U46 U52 U57 U62" name="Range1_3_1"/>
    <protectedRange password="C71F" sqref="D14:G22" name="Range1_10_1"/>
    <protectedRange password="C71F" sqref="J14:R22" name="Range1_11_1"/>
  </protectedRanges>
  <mergeCells count="48">
    <mergeCell ref="U6:U10"/>
    <mergeCell ref="B68:E68"/>
    <mergeCell ref="A12:B12"/>
    <mergeCell ref="T6:T10"/>
    <mergeCell ref="H7:H10"/>
    <mergeCell ref="I7:Q7"/>
    <mergeCell ref="N67:T67"/>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68:T68"/>
    <mergeCell ref="S6:S10"/>
    <mergeCell ref="P9:P10"/>
    <mergeCell ref="F6:F10"/>
    <mergeCell ref="G6:G10"/>
    <mergeCell ref="Q2:T2"/>
    <mergeCell ref="E3:P3"/>
    <mergeCell ref="N73:T73"/>
    <mergeCell ref="B69:E69"/>
    <mergeCell ref="B70:E70"/>
    <mergeCell ref="B71:E71"/>
    <mergeCell ref="B72:E72"/>
    <mergeCell ref="B73:E73"/>
    <mergeCell ref="N69:T69"/>
    <mergeCell ref="N70:T70"/>
    <mergeCell ref="N71:T71"/>
    <mergeCell ref="N72:T72"/>
  </mergeCells>
  <printOptions/>
  <pageMargins left="0.2"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9"/>
  </sheetPr>
  <dimension ref="A1:T77"/>
  <sheetViews>
    <sheetView tabSelected="1" zoomScalePageLayoutView="0" workbookViewId="0" topLeftCell="A58">
      <selection activeCell="F62" sqref="F62"/>
    </sheetView>
  </sheetViews>
  <sheetFormatPr defaultColWidth="9.00390625" defaultRowHeight="15.75"/>
  <cols>
    <col min="1" max="1" width="3.50390625" style="27" customWidth="1"/>
    <col min="2" max="2" width="16.00390625" style="27" customWidth="1"/>
    <col min="3" max="3" width="9.00390625" style="27" customWidth="1"/>
    <col min="4" max="5" width="7.375" style="27" customWidth="1"/>
    <col min="6" max="6" width="6.50390625" style="27" customWidth="1"/>
    <col min="7" max="7" width="6.125" style="27" customWidth="1"/>
    <col min="8" max="8" width="8.875" style="27" customWidth="1"/>
    <col min="9" max="9" width="7.875" style="27" customWidth="1"/>
    <col min="10" max="11" width="6.25390625" style="27" customWidth="1"/>
    <col min="12" max="12" width="5.75390625" style="27" customWidth="1"/>
    <col min="13" max="14" width="5.875" style="27" customWidth="1"/>
    <col min="15" max="15" width="5.625" style="27" customWidth="1"/>
    <col min="16" max="16" width="5.25390625" style="27" customWidth="1"/>
    <col min="17" max="17" width="7.50390625" style="27" customWidth="1"/>
    <col min="18" max="18" width="8.75390625" style="27" customWidth="1"/>
    <col min="19" max="19" width="4.75390625" style="27" customWidth="1"/>
    <col min="20" max="20" width="9.00390625" style="95" customWidth="1"/>
    <col min="21" max="16384" width="9.00390625" style="27" customWidth="1"/>
  </cols>
  <sheetData>
    <row r="1" spans="1:19" ht="20.25" customHeight="1">
      <c r="A1" s="29" t="s">
        <v>15</v>
      </c>
      <c r="B1" s="29"/>
      <c r="C1" s="29"/>
      <c r="E1" s="147" t="s">
        <v>38</v>
      </c>
      <c r="F1" s="147"/>
      <c r="G1" s="147"/>
      <c r="H1" s="147"/>
      <c r="I1" s="147"/>
      <c r="J1" s="147"/>
      <c r="K1" s="147"/>
      <c r="L1" s="147"/>
      <c r="M1" s="147"/>
      <c r="N1" s="147"/>
      <c r="O1" s="147"/>
      <c r="P1" s="62" t="s">
        <v>127</v>
      </c>
      <c r="Q1" s="30"/>
      <c r="R1" s="30"/>
      <c r="S1" s="30"/>
    </row>
    <row r="2" spans="1:19" ht="17.25" customHeight="1">
      <c r="A2" s="140" t="s">
        <v>76</v>
      </c>
      <c r="B2" s="140"/>
      <c r="C2" s="140"/>
      <c r="D2" s="140"/>
      <c r="E2" s="148" t="s">
        <v>20</v>
      </c>
      <c r="F2" s="148"/>
      <c r="G2" s="148"/>
      <c r="H2" s="148"/>
      <c r="I2" s="148"/>
      <c r="J2" s="148"/>
      <c r="K2" s="148"/>
      <c r="L2" s="148"/>
      <c r="M2" s="148"/>
      <c r="N2" s="148"/>
      <c r="O2" s="148"/>
      <c r="P2" s="144" t="str">
        <f>Sheet1!B4</f>
        <v>Cục THADS tỉnh Thái Bình</v>
      </c>
      <c r="Q2" s="145"/>
      <c r="R2" s="145"/>
      <c r="S2" s="145"/>
    </row>
    <row r="3" spans="1:19" ht="14.25" customHeight="1">
      <c r="A3" s="140" t="s">
        <v>77</v>
      </c>
      <c r="B3" s="140"/>
      <c r="C3" s="140"/>
      <c r="D3" s="140"/>
      <c r="E3" s="146" t="str">
        <f>Sheet1!B3</f>
        <v>05 tháng / năm 2019</v>
      </c>
      <c r="F3" s="146"/>
      <c r="G3" s="146"/>
      <c r="H3" s="146"/>
      <c r="I3" s="146"/>
      <c r="J3" s="146"/>
      <c r="K3" s="146"/>
      <c r="L3" s="146"/>
      <c r="M3" s="146"/>
      <c r="N3" s="146"/>
      <c r="O3" s="146"/>
      <c r="P3" s="30" t="s">
        <v>58</v>
      </c>
      <c r="Q3" s="31"/>
      <c r="R3" s="30"/>
      <c r="S3" s="30"/>
    </row>
    <row r="4" spans="1:19" ht="14.25" customHeight="1">
      <c r="A4" s="29" t="s">
        <v>59</v>
      </c>
      <c r="B4" s="29"/>
      <c r="C4" s="29"/>
      <c r="D4" s="29"/>
      <c r="E4" s="29"/>
      <c r="F4" s="29"/>
      <c r="G4" s="29"/>
      <c r="H4" s="29"/>
      <c r="I4" s="29"/>
      <c r="J4" s="29"/>
      <c r="K4" s="29"/>
      <c r="L4" s="29"/>
      <c r="M4" s="29"/>
      <c r="N4" s="33"/>
      <c r="O4" s="33"/>
      <c r="P4" s="150" t="s">
        <v>22</v>
      </c>
      <c r="Q4" s="150"/>
      <c r="R4" s="150"/>
      <c r="S4" s="150"/>
    </row>
    <row r="5" spans="2:19" ht="12.75" customHeight="1">
      <c r="B5" s="34"/>
      <c r="C5" s="34"/>
      <c r="Q5" s="28" t="s">
        <v>75</v>
      </c>
      <c r="R5" s="30"/>
      <c r="S5" s="30"/>
    </row>
    <row r="6" spans="1:20" s="64" customFormat="1" ht="22.5" customHeight="1">
      <c r="A6" s="141" t="s">
        <v>33</v>
      </c>
      <c r="B6" s="141"/>
      <c r="C6" s="152" t="s">
        <v>60</v>
      </c>
      <c r="D6" s="153"/>
      <c r="E6" s="153"/>
      <c r="F6" s="143" t="s">
        <v>51</v>
      </c>
      <c r="G6" s="143" t="s">
        <v>61</v>
      </c>
      <c r="H6" s="149" t="s">
        <v>52</v>
      </c>
      <c r="I6" s="149"/>
      <c r="J6" s="149"/>
      <c r="K6" s="149"/>
      <c r="L6" s="149"/>
      <c r="M6" s="149"/>
      <c r="N6" s="149"/>
      <c r="O6" s="149"/>
      <c r="P6" s="149"/>
      <c r="Q6" s="149"/>
      <c r="R6" s="142" t="s">
        <v>62</v>
      </c>
      <c r="S6" s="142" t="s">
        <v>63</v>
      </c>
      <c r="T6" s="96"/>
    </row>
    <row r="7" spans="1:20" s="30" customFormat="1" ht="16.5" customHeight="1">
      <c r="A7" s="141"/>
      <c r="B7" s="141"/>
      <c r="C7" s="142" t="s">
        <v>24</v>
      </c>
      <c r="D7" s="142" t="s">
        <v>5</v>
      </c>
      <c r="E7" s="143"/>
      <c r="F7" s="143"/>
      <c r="G7" s="143"/>
      <c r="H7" s="143" t="s">
        <v>18</v>
      </c>
      <c r="I7" s="142" t="s">
        <v>53</v>
      </c>
      <c r="J7" s="142"/>
      <c r="K7" s="142"/>
      <c r="L7" s="142"/>
      <c r="M7" s="142"/>
      <c r="N7" s="142"/>
      <c r="O7" s="142"/>
      <c r="P7" s="142"/>
      <c r="Q7" s="143" t="s">
        <v>64</v>
      </c>
      <c r="R7" s="143"/>
      <c r="S7" s="143"/>
      <c r="T7" s="97"/>
    </row>
    <row r="8" spans="1:20" s="64" customFormat="1" ht="15.75" customHeight="1">
      <c r="A8" s="141"/>
      <c r="B8" s="141"/>
      <c r="C8" s="143"/>
      <c r="D8" s="143"/>
      <c r="E8" s="143"/>
      <c r="F8" s="143"/>
      <c r="G8" s="143"/>
      <c r="H8" s="143"/>
      <c r="I8" s="143" t="s">
        <v>18</v>
      </c>
      <c r="J8" s="142" t="s">
        <v>5</v>
      </c>
      <c r="K8" s="142"/>
      <c r="L8" s="142"/>
      <c r="M8" s="142"/>
      <c r="N8" s="142"/>
      <c r="O8" s="142"/>
      <c r="P8" s="142"/>
      <c r="Q8" s="143"/>
      <c r="R8" s="143"/>
      <c r="S8" s="143"/>
      <c r="T8" s="96"/>
    </row>
    <row r="9" spans="1:20" s="64" customFormat="1" ht="15.75" customHeight="1">
      <c r="A9" s="141"/>
      <c r="B9" s="141"/>
      <c r="C9" s="143"/>
      <c r="D9" s="142" t="s">
        <v>65</v>
      </c>
      <c r="E9" s="142" t="s">
        <v>66</v>
      </c>
      <c r="F9" s="143"/>
      <c r="G9" s="143"/>
      <c r="H9" s="143"/>
      <c r="I9" s="143"/>
      <c r="J9" s="142" t="s">
        <v>67</v>
      </c>
      <c r="K9" s="142" t="s">
        <v>68</v>
      </c>
      <c r="L9" s="143" t="s">
        <v>54</v>
      </c>
      <c r="M9" s="143" t="s">
        <v>69</v>
      </c>
      <c r="N9" s="143" t="s">
        <v>55</v>
      </c>
      <c r="O9" s="143" t="s">
        <v>70</v>
      </c>
      <c r="P9" s="143" t="s">
        <v>71</v>
      </c>
      <c r="Q9" s="143"/>
      <c r="R9" s="143"/>
      <c r="S9" s="143"/>
      <c r="T9" s="96"/>
    </row>
    <row r="10" spans="1:20" s="64" customFormat="1" ht="66.75" customHeight="1">
      <c r="A10" s="141"/>
      <c r="B10" s="141"/>
      <c r="C10" s="143"/>
      <c r="D10" s="143"/>
      <c r="E10" s="143"/>
      <c r="F10" s="143"/>
      <c r="G10" s="143"/>
      <c r="H10" s="143"/>
      <c r="I10" s="143"/>
      <c r="J10" s="142"/>
      <c r="K10" s="142"/>
      <c r="L10" s="143"/>
      <c r="M10" s="143"/>
      <c r="N10" s="143" t="s">
        <v>55</v>
      </c>
      <c r="O10" s="143" t="s">
        <v>70</v>
      </c>
      <c r="P10" s="143" t="s">
        <v>71</v>
      </c>
      <c r="Q10" s="143"/>
      <c r="R10" s="143"/>
      <c r="S10" s="143"/>
      <c r="T10" s="96"/>
    </row>
    <row r="11" spans="1:20" ht="11.25" customHeight="1">
      <c r="A11" s="162" t="s">
        <v>4</v>
      </c>
      <c r="B11" s="163"/>
      <c r="C11" s="63">
        <v>1</v>
      </c>
      <c r="D11" s="63">
        <v>2</v>
      </c>
      <c r="E11" s="63">
        <v>3</v>
      </c>
      <c r="F11" s="63">
        <v>4</v>
      </c>
      <c r="G11" s="63">
        <v>5</v>
      </c>
      <c r="H11" s="63">
        <v>6</v>
      </c>
      <c r="I11" s="63">
        <v>7</v>
      </c>
      <c r="J11" s="63">
        <v>8</v>
      </c>
      <c r="K11" s="63">
        <v>9</v>
      </c>
      <c r="L11" s="63">
        <v>10</v>
      </c>
      <c r="M11" s="63">
        <v>11</v>
      </c>
      <c r="N11" s="63">
        <v>12</v>
      </c>
      <c r="O11" s="63">
        <v>13</v>
      </c>
      <c r="P11" s="63">
        <v>14</v>
      </c>
      <c r="Q11" s="63">
        <v>15</v>
      </c>
      <c r="R11" s="63">
        <v>16</v>
      </c>
      <c r="S11" s="63">
        <v>17</v>
      </c>
      <c r="T11" s="96"/>
    </row>
    <row r="12" spans="1:20" ht="22.5" customHeight="1">
      <c r="A12" s="164" t="s">
        <v>17</v>
      </c>
      <c r="B12" s="165"/>
      <c r="C12" s="85">
        <f aca="true" t="shared" si="0" ref="C12:R12">+C13+C23</f>
        <v>4869</v>
      </c>
      <c r="D12" s="85">
        <f t="shared" si="0"/>
        <v>2551</v>
      </c>
      <c r="E12" s="85">
        <f t="shared" si="0"/>
        <v>2318</v>
      </c>
      <c r="F12" s="85">
        <f t="shared" si="0"/>
        <v>24</v>
      </c>
      <c r="G12" s="85">
        <f t="shared" si="0"/>
        <v>0</v>
      </c>
      <c r="H12" s="85">
        <f t="shared" si="0"/>
        <v>4845</v>
      </c>
      <c r="I12" s="85">
        <f t="shared" si="0"/>
        <v>2923</v>
      </c>
      <c r="J12" s="85">
        <f t="shared" si="0"/>
        <v>1702</v>
      </c>
      <c r="K12" s="85">
        <f t="shared" si="0"/>
        <v>18</v>
      </c>
      <c r="L12" s="85">
        <f t="shared" si="0"/>
        <v>1196</v>
      </c>
      <c r="M12" s="85">
        <f t="shared" si="0"/>
        <v>2</v>
      </c>
      <c r="N12" s="85">
        <f t="shared" si="0"/>
        <v>2</v>
      </c>
      <c r="O12" s="85">
        <f t="shared" si="0"/>
        <v>0</v>
      </c>
      <c r="P12" s="85">
        <f t="shared" si="0"/>
        <v>3</v>
      </c>
      <c r="Q12" s="85">
        <f t="shared" si="0"/>
        <v>1922</v>
      </c>
      <c r="R12" s="85">
        <f t="shared" si="0"/>
        <v>3125</v>
      </c>
      <c r="S12" s="84">
        <f>+SUM(J12:K12)/I12</f>
        <v>0.5884365378036264</v>
      </c>
      <c r="T12" s="96"/>
    </row>
    <row r="13" spans="1:20" ht="19.5" customHeight="1">
      <c r="A13" s="32" t="s">
        <v>0</v>
      </c>
      <c r="B13" s="65" t="s">
        <v>50</v>
      </c>
      <c r="C13" s="86">
        <f aca="true" t="shared" si="1" ref="C13:R13">+SUM(C14:C22)</f>
        <v>244</v>
      </c>
      <c r="D13" s="86">
        <f t="shared" si="1"/>
        <v>132</v>
      </c>
      <c r="E13" s="86">
        <f t="shared" si="1"/>
        <v>112</v>
      </c>
      <c r="F13" s="86">
        <f t="shared" si="1"/>
        <v>1</v>
      </c>
      <c r="G13" s="86">
        <f t="shared" si="1"/>
        <v>0</v>
      </c>
      <c r="H13" s="86">
        <f t="shared" si="1"/>
        <v>243</v>
      </c>
      <c r="I13" s="86">
        <f t="shared" si="1"/>
        <v>152</v>
      </c>
      <c r="J13" s="86">
        <f t="shared" si="1"/>
        <v>70</v>
      </c>
      <c r="K13" s="86">
        <f t="shared" si="1"/>
        <v>0</v>
      </c>
      <c r="L13" s="86">
        <f t="shared" si="1"/>
        <v>82</v>
      </c>
      <c r="M13" s="86">
        <f t="shared" si="1"/>
        <v>0</v>
      </c>
      <c r="N13" s="86">
        <f t="shared" si="1"/>
        <v>0</v>
      </c>
      <c r="O13" s="86">
        <f t="shared" si="1"/>
        <v>0</v>
      </c>
      <c r="P13" s="86">
        <f t="shared" si="1"/>
        <v>0</v>
      </c>
      <c r="Q13" s="86">
        <f t="shared" si="1"/>
        <v>91</v>
      </c>
      <c r="R13" s="86">
        <f t="shared" si="1"/>
        <v>173</v>
      </c>
      <c r="S13" s="84">
        <f aca="true" t="shared" si="2" ref="S13:S66">+SUM(J13:K13)/I13</f>
        <v>0.4605263157894737</v>
      </c>
      <c r="T13" s="98">
        <f>+SUM(T14:T22)</f>
        <v>64</v>
      </c>
    </row>
    <row r="14" spans="1:20" ht="19.5" customHeight="1">
      <c r="A14" s="66">
        <v>1</v>
      </c>
      <c r="B14" s="67" t="s">
        <v>78</v>
      </c>
      <c r="C14" s="41">
        <f aca="true" t="shared" si="3" ref="C14:C25">+D14+E14</f>
        <v>14</v>
      </c>
      <c r="D14" s="47">
        <v>3</v>
      </c>
      <c r="E14" s="47">
        <v>11</v>
      </c>
      <c r="F14" s="47">
        <v>1</v>
      </c>
      <c r="G14" s="47">
        <v>0</v>
      </c>
      <c r="H14" s="41">
        <f aca="true" t="shared" si="4" ref="H14:H25">+I14+Q14</f>
        <v>13</v>
      </c>
      <c r="I14" s="41">
        <f aca="true" t="shared" si="5" ref="I14:I25">+SUM(J14:P14)</f>
        <v>11</v>
      </c>
      <c r="J14" s="47">
        <v>10</v>
      </c>
      <c r="K14" s="47">
        <v>0</v>
      </c>
      <c r="L14" s="47">
        <v>1</v>
      </c>
      <c r="M14" s="47">
        <v>0</v>
      </c>
      <c r="N14" s="47">
        <v>0</v>
      </c>
      <c r="O14" s="47">
        <v>0</v>
      </c>
      <c r="P14" s="47">
        <v>0</v>
      </c>
      <c r="Q14" s="47">
        <v>2</v>
      </c>
      <c r="R14" s="46">
        <f>+SUM(L14:Q14)</f>
        <v>3</v>
      </c>
      <c r="S14" s="84">
        <f t="shared" si="2"/>
        <v>0.9090909090909091</v>
      </c>
      <c r="T14" s="92"/>
    </row>
    <row r="15" spans="1:20" ht="19.5" customHeight="1">
      <c r="A15" s="66">
        <v>2</v>
      </c>
      <c r="B15" s="67" t="s">
        <v>105</v>
      </c>
      <c r="C15" s="41">
        <f t="shared" si="3"/>
        <v>25</v>
      </c>
      <c r="D15" s="47">
        <v>13</v>
      </c>
      <c r="E15" s="47">
        <v>12</v>
      </c>
      <c r="F15" s="47">
        <v>0</v>
      </c>
      <c r="G15" s="47">
        <v>0</v>
      </c>
      <c r="H15" s="41">
        <f t="shared" si="4"/>
        <v>25</v>
      </c>
      <c r="I15" s="41">
        <f t="shared" si="5"/>
        <v>20</v>
      </c>
      <c r="J15" s="47">
        <v>11</v>
      </c>
      <c r="K15" s="47">
        <v>0</v>
      </c>
      <c r="L15" s="47">
        <v>9</v>
      </c>
      <c r="M15" s="47">
        <v>0</v>
      </c>
      <c r="N15" s="47">
        <v>0</v>
      </c>
      <c r="O15" s="47">
        <v>0</v>
      </c>
      <c r="P15" s="47">
        <v>0</v>
      </c>
      <c r="Q15" s="47">
        <v>5</v>
      </c>
      <c r="R15" s="46">
        <f aca="true" t="shared" si="6" ref="R15:R22">+SUM(L15:Q15)</f>
        <v>14</v>
      </c>
      <c r="S15" s="84">
        <f t="shared" si="2"/>
        <v>0.55</v>
      </c>
      <c r="T15" s="93">
        <v>3</v>
      </c>
    </row>
    <row r="16" spans="1:20" ht="19.5" customHeight="1">
      <c r="A16" s="66">
        <v>3</v>
      </c>
      <c r="B16" s="67" t="s">
        <v>130</v>
      </c>
      <c r="C16" s="41">
        <f t="shared" si="3"/>
        <v>31</v>
      </c>
      <c r="D16" s="47">
        <v>17</v>
      </c>
      <c r="E16" s="47">
        <v>14</v>
      </c>
      <c r="F16" s="47">
        <v>0</v>
      </c>
      <c r="G16" s="47">
        <v>0</v>
      </c>
      <c r="H16" s="41">
        <f t="shared" si="4"/>
        <v>31</v>
      </c>
      <c r="I16" s="41">
        <f t="shared" si="5"/>
        <v>20</v>
      </c>
      <c r="J16" s="47">
        <v>9</v>
      </c>
      <c r="K16" s="47">
        <v>0</v>
      </c>
      <c r="L16" s="47">
        <v>11</v>
      </c>
      <c r="M16" s="47">
        <v>0</v>
      </c>
      <c r="N16" s="47">
        <v>0</v>
      </c>
      <c r="O16" s="47">
        <v>0</v>
      </c>
      <c r="P16" s="47">
        <v>0</v>
      </c>
      <c r="Q16" s="47">
        <v>11</v>
      </c>
      <c r="R16" s="46">
        <f t="shared" si="6"/>
        <v>22</v>
      </c>
      <c r="S16" s="84">
        <f t="shared" si="2"/>
        <v>0.45</v>
      </c>
      <c r="T16" s="93">
        <v>7</v>
      </c>
    </row>
    <row r="17" spans="1:20" ht="19.5" customHeight="1">
      <c r="A17" s="66">
        <v>4</v>
      </c>
      <c r="B17" s="67" t="s">
        <v>79</v>
      </c>
      <c r="C17" s="41">
        <f t="shared" si="3"/>
        <v>32</v>
      </c>
      <c r="D17" s="47">
        <v>20</v>
      </c>
      <c r="E17" s="47">
        <v>12</v>
      </c>
      <c r="F17" s="47">
        <v>0</v>
      </c>
      <c r="G17" s="47">
        <v>0</v>
      </c>
      <c r="H17" s="41">
        <f t="shared" si="4"/>
        <v>32</v>
      </c>
      <c r="I17" s="41">
        <f t="shared" si="5"/>
        <v>16</v>
      </c>
      <c r="J17" s="47">
        <v>4</v>
      </c>
      <c r="K17" s="47">
        <v>0</v>
      </c>
      <c r="L17" s="47">
        <v>12</v>
      </c>
      <c r="M17" s="47">
        <v>0</v>
      </c>
      <c r="N17" s="47">
        <v>0</v>
      </c>
      <c r="O17" s="47">
        <v>0</v>
      </c>
      <c r="P17" s="47">
        <v>0</v>
      </c>
      <c r="Q17" s="47">
        <v>16</v>
      </c>
      <c r="R17" s="46">
        <f t="shared" si="6"/>
        <v>28</v>
      </c>
      <c r="S17" s="84">
        <f t="shared" si="2"/>
        <v>0.25</v>
      </c>
      <c r="T17" s="93">
        <v>13</v>
      </c>
    </row>
    <row r="18" spans="1:20" ht="19.5" customHeight="1">
      <c r="A18" s="66">
        <v>5</v>
      </c>
      <c r="B18" s="67" t="s">
        <v>131</v>
      </c>
      <c r="C18" s="41">
        <f t="shared" si="3"/>
        <v>53</v>
      </c>
      <c r="D18" s="47">
        <v>34</v>
      </c>
      <c r="E18" s="47">
        <v>19</v>
      </c>
      <c r="F18" s="47">
        <v>0</v>
      </c>
      <c r="G18" s="47">
        <v>0</v>
      </c>
      <c r="H18" s="41">
        <f t="shared" si="4"/>
        <v>53</v>
      </c>
      <c r="I18" s="41">
        <f t="shared" si="5"/>
        <v>26</v>
      </c>
      <c r="J18" s="47">
        <v>12</v>
      </c>
      <c r="K18" s="47">
        <v>0</v>
      </c>
      <c r="L18" s="47">
        <v>14</v>
      </c>
      <c r="M18" s="47">
        <v>0</v>
      </c>
      <c r="N18" s="47">
        <v>0</v>
      </c>
      <c r="O18" s="47">
        <v>0</v>
      </c>
      <c r="P18" s="47">
        <v>0</v>
      </c>
      <c r="Q18" s="47">
        <v>27</v>
      </c>
      <c r="R18" s="46">
        <f t="shared" si="6"/>
        <v>41</v>
      </c>
      <c r="S18" s="84">
        <f t="shared" si="2"/>
        <v>0.46153846153846156</v>
      </c>
      <c r="T18" s="93">
        <v>21</v>
      </c>
    </row>
    <row r="19" spans="1:20" ht="19.5" customHeight="1">
      <c r="A19" s="66">
        <v>6</v>
      </c>
      <c r="B19" s="67" t="s">
        <v>83</v>
      </c>
      <c r="C19" s="41">
        <f t="shared" si="3"/>
        <v>42</v>
      </c>
      <c r="D19" s="47">
        <v>24</v>
      </c>
      <c r="E19" s="47">
        <v>18</v>
      </c>
      <c r="F19" s="47">
        <v>0</v>
      </c>
      <c r="G19" s="47">
        <v>0</v>
      </c>
      <c r="H19" s="41">
        <f t="shared" si="4"/>
        <v>42</v>
      </c>
      <c r="I19" s="41">
        <f t="shared" si="5"/>
        <v>27</v>
      </c>
      <c r="J19" s="47">
        <v>10</v>
      </c>
      <c r="K19" s="47">
        <v>0</v>
      </c>
      <c r="L19" s="47">
        <v>17</v>
      </c>
      <c r="M19" s="47">
        <v>0</v>
      </c>
      <c r="N19" s="47">
        <v>0</v>
      </c>
      <c r="O19" s="47">
        <v>0</v>
      </c>
      <c r="P19" s="47">
        <v>0</v>
      </c>
      <c r="Q19" s="47">
        <v>15</v>
      </c>
      <c r="R19" s="46">
        <f t="shared" si="6"/>
        <v>32</v>
      </c>
      <c r="S19" s="84">
        <f t="shared" si="2"/>
        <v>0.37037037037037035</v>
      </c>
      <c r="T19" s="93">
        <v>11</v>
      </c>
    </row>
    <row r="20" spans="1:20" ht="19.5" customHeight="1">
      <c r="A20" s="66">
        <v>7</v>
      </c>
      <c r="B20" s="67" t="s">
        <v>132</v>
      </c>
      <c r="C20" s="41">
        <f t="shared" si="3"/>
        <v>14</v>
      </c>
      <c r="D20" s="47">
        <v>10</v>
      </c>
      <c r="E20" s="47">
        <v>4</v>
      </c>
      <c r="F20" s="47">
        <v>0</v>
      </c>
      <c r="G20" s="47">
        <v>0</v>
      </c>
      <c r="H20" s="41">
        <f t="shared" si="4"/>
        <v>14</v>
      </c>
      <c r="I20" s="41">
        <f t="shared" si="5"/>
        <v>8</v>
      </c>
      <c r="J20" s="47">
        <v>3</v>
      </c>
      <c r="K20" s="47">
        <v>0</v>
      </c>
      <c r="L20" s="47">
        <v>5</v>
      </c>
      <c r="M20" s="47">
        <v>0</v>
      </c>
      <c r="N20" s="47">
        <v>0</v>
      </c>
      <c r="O20" s="47">
        <v>0</v>
      </c>
      <c r="P20" s="47">
        <v>0</v>
      </c>
      <c r="Q20" s="47">
        <v>6</v>
      </c>
      <c r="R20" s="46">
        <f t="shared" si="6"/>
        <v>11</v>
      </c>
      <c r="S20" s="84">
        <f t="shared" si="2"/>
        <v>0.375</v>
      </c>
      <c r="T20" s="93">
        <v>5</v>
      </c>
    </row>
    <row r="21" spans="1:20" ht="19.5" customHeight="1">
      <c r="A21" s="66">
        <v>8</v>
      </c>
      <c r="B21" s="67" t="s">
        <v>133</v>
      </c>
      <c r="C21" s="41">
        <f t="shared" si="3"/>
        <v>21</v>
      </c>
      <c r="D21" s="47">
        <v>6</v>
      </c>
      <c r="E21" s="47">
        <v>15</v>
      </c>
      <c r="F21" s="47">
        <v>0</v>
      </c>
      <c r="G21" s="47">
        <v>0</v>
      </c>
      <c r="H21" s="41">
        <f t="shared" si="4"/>
        <v>21</v>
      </c>
      <c r="I21" s="41">
        <f t="shared" si="5"/>
        <v>16</v>
      </c>
      <c r="J21" s="47">
        <v>9</v>
      </c>
      <c r="K21" s="47">
        <v>0</v>
      </c>
      <c r="L21" s="47">
        <v>7</v>
      </c>
      <c r="M21" s="47">
        <v>0</v>
      </c>
      <c r="N21" s="47">
        <v>0</v>
      </c>
      <c r="O21" s="47">
        <v>0</v>
      </c>
      <c r="P21" s="47">
        <v>0</v>
      </c>
      <c r="Q21" s="47">
        <v>5</v>
      </c>
      <c r="R21" s="46">
        <f t="shared" si="6"/>
        <v>12</v>
      </c>
      <c r="S21" s="84">
        <f t="shared" si="2"/>
        <v>0.5625</v>
      </c>
      <c r="T21" s="93">
        <v>3</v>
      </c>
    </row>
    <row r="22" spans="1:20" ht="19.5" customHeight="1">
      <c r="A22" s="66">
        <v>9</v>
      </c>
      <c r="B22" s="67" t="s">
        <v>85</v>
      </c>
      <c r="C22" s="41">
        <f t="shared" si="3"/>
        <v>12</v>
      </c>
      <c r="D22" s="47">
        <v>5</v>
      </c>
      <c r="E22" s="47">
        <v>7</v>
      </c>
      <c r="F22" s="47">
        <v>0</v>
      </c>
      <c r="G22" s="47">
        <v>0</v>
      </c>
      <c r="H22" s="41">
        <f t="shared" si="4"/>
        <v>12</v>
      </c>
      <c r="I22" s="41">
        <f t="shared" si="5"/>
        <v>8</v>
      </c>
      <c r="J22" s="47">
        <v>2</v>
      </c>
      <c r="K22" s="47">
        <v>0</v>
      </c>
      <c r="L22" s="47">
        <v>6</v>
      </c>
      <c r="M22" s="47">
        <v>0</v>
      </c>
      <c r="N22" s="47">
        <v>0</v>
      </c>
      <c r="O22" s="47">
        <v>0</v>
      </c>
      <c r="P22" s="47">
        <v>0</v>
      </c>
      <c r="Q22" s="47">
        <v>4</v>
      </c>
      <c r="R22" s="46">
        <f t="shared" si="6"/>
        <v>10</v>
      </c>
      <c r="S22" s="84">
        <f t="shared" si="2"/>
        <v>0.25</v>
      </c>
      <c r="T22" s="93">
        <v>1</v>
      </c>
    </row>
    <row r="23" spans="1:20" ht="19.5" customHeight="1">
      <c r="A23" s="32" t="s">
        <v>1</v>
      </c>
      <c r="B23" s="65" t="s">
        <v>10</v>
      </c>
      <c r="C23" s="41">
        <f t="shared" si="3"/>
        <v>4625</v>
      </c>
      <c r="D23" s="86">
        <f aca="true" t="shared" si="7" ref="D23:T23">+D24+D31+D36+D40+D46+D52+D57+D62</f>
        <v>2419</v>
      </c>
      <c r="E23" s="86">
        <f t="shared" si="7"/>
        <v>2206</v>
      </c>
      <c r="F23" s="86">
        <f t="shared" si="7"/>
        <v>23</v>
      </c>
      <c r="G23" s="86">
        <f t="shared" si="7"/>
        <v>0</v>
      </c>
      <c r="H23" s="41">
        <f t="shared" si="4"/>
        <v>4602</v>
      </c>
      <c r="I23" s="41">
        <f t="shared" si="5"/>
        <v>2771</v>
      </c>
      <c r="J23" s="86">
        <f t="shared" si="7"/>
        <v>1632</v>
      </c>
      <c r="K23" s="86">
        <f t="shared" si="7"/>
        <v>18</v>
      </c>
      <c r="L23" s="86">
        <f t="shared" si="7"/>
        <v>1114</v>
      </c>
      <c r="M23" s="86">
        <f t="shared" si="7"/>
        <v>2</v>
      </c>
      <c r="N23" s="86">
        <f t="shared" si="7"/>
        <v>2</v>
      </c>
      <c r="O23" s="86">
        <f t="shared" si="7"/>
        <v>0</v>
      </c>
      <c r="P23" s="86">
        <f t="shared" si="7"/>
        <v>3</v>
      </c>
      <c r="Q23" s="86">
        <f t="shared" si="7"/>
        <v>1831</v>
      </c>
      <c r="R23" s="86">
        <f t="shared" si="7"/>
        <v>2952</v>
      </c>
      <c r="S23" s="84">
        <f t="shared" si="2"/>
        <v>0.5954529050884158</v>
      </c>
      <c r="T23" s="86">
        <f t="shared" si="7"/>
        <v>949</v>
      </c>
    </row>
    <row r="24" spans="1:20" s="36" customFormat="1" ht="19.5" customHeight="1">
      <c r="A24" s="35">
        <v>1</v>
      </c>
      <c r="B24" s="68" t="s">
        <v>80</v>
      </c>
      <c r="C24" s="41">
        <f t="shared" si="3"/>
        <v>864</v>
      </c>
      <c r="D24" s="41">
        <f aca="true" t="shared" si="8" ref="D24:T24">+SUM(D25:D30)</f>
        <v>451</v>
      </c>
      <c r="E24" s="41">
        <f t="shared" si="8"/>
        <v>413</v>
      </c>
      <c r="F24" s="41">
        <f t="shared" si="8"/>
        <v>3</v>
      </c>
      <c r="G24" s="41">
        <f t="shared" si="8"/>
        <v>0</v>
      </c>
      <c r="H24" s="41">
        <f t="shared" si="4"/>
        <v>861</v>
      </c>
      <c r="I24" s="41">
        <f t="shared" si="5"/>
        <v>514</v>
      </c>
      <c r="J24" s="41">
        <f t="shared" si="8"/>
        <v>297</v>
      </c>
      <c r="K24" s="41">
        <f t="shared" si="8"/>
        <v>2</v>
      </c>
      <c r="L24" s="41">
        <f t="shared" si="8"/>
        <v>214</v>
      </c>
      <c r="M24" s="41">
        <f t="shared" si="8"/>
        <v>0</v>
      </c>
      <c r="N24" s="41">
        <f t="shared" si="8"/>
        <v>1</v>
      </c>
      <c r="O24" s="41">
        <f t="shared" si="8"/>
        <v>0</v>
      </c>
      <c r="P24" s="41">
        <f t="shared" si="8"/>
        <v>0</v>
      </c>
      <c r="Q24" s="41">
        <f t="shared" si="8"/>
        <v>347</v>
      </c>
      <c r="R24" s="41">
        <f t="shared" si="8"/>
        <v>562</v>
      </c>
      <c r="S24" s="84">
        <f t="shared" si="2"/>
        <v>0.5817120622568094</v>
      </c>
      <c r="T24" s="41">
        <f t="shared" si="8"/>
        <v>191</v>
      </c>
    </row>
    <row r="25" spans="1:20" s="38" customFormat="1" ht="19.5" customHeight="1">
      <c r="A25" s="37">
        <v>1</v>
      </c>
      <c r="B25" s="67" t="s">
        <v>81</v>
      </c>
      <c r="C25" s="41">
        <f t="shared" si="3"/>
        <v>127</v>
      </c>
      <c r="D25" s="43">
        <v>44</v>
      </c>
      <c r="E25" s="43">
        <v>83</v>
      </c>
      <c r="F25" s="43">
        <v>0</v>
      </c>
      <c r="G25" s="43">
        <v>0</v>
      </c>
      <c r="H25" s="41">
        <f t="shared" si="4"/>
        <v>127</v>
      </c>
      <c r="I25" s="41">
        <f t="shared" si="5"/>
        <v>91</v>
      </c>
      <c r="J25" s="43">
        <v>55</v>
      </c>
      <c r="K25" s="43">
        <v>0</v>
      </c>
      <c r="L25" s="43">
        <v>36</v>
      </c>
      <c r="M25" s="43">
        <v>0</v>
      </c>
      <c r="N25" s="43">
        <v>0</v>
      </c>
      <c r="O25" s="43">
        <v>0</v>
      </c>
      <c r="P25" s="43">
        <v>0</v>
      </c>
      <c r="Q25" s="43">
        <v>36</v>
      </c>
      <c r="R25" s="46">
        <f aca="true" t="shared" si="9" ref="R25:R30">+SUM(L25:Q25)</f>
        <v>72</v>
      </c>
      <c r="S25" s="84">
        <f t="shared" si="2"/>
        <v>0.6043956043956044</v>
      </c>
      <c r="T25" s="94">
        <v>21</v>
      </c>
    </row>
    <row r="26" spans="1:20" s="38" customFormat="1" ht="19.5" customHeight="1">
      <c r="A26" s="37">
        <v>2</v>
      </c>
      <c r="B26" s="67" t="s">
        <v>108</v>
      </c>
      <c r="C26" s="41">
        <f>+D26+E26</f>
        <v>148</v>
      </c>
      <c r="D26" s="43">
        <v>84</v>
      </c>
      <c r="E26" s="43">
        <v>64</v>
      </c>
      <c r="F26" s="43">
        <v>1</v>
      </c>
      <c r="G26" s="43">
        <v>0</v>
      </c>
      <c r="H26" s="41">
        <f>+I26+Q26</f>
        <v>147</v>
      </c>
      <c r="I26" s="41">
        <f>+SUM(J26:P26)</f>
        <v>83</v>
      </c>
      <c r="J26" s="43">
        <v>35</v>
      </c>
      <c r="K26" s="43">
        <v>0</v>
      </c>
      <c r="L26" s="43">
        <v>48</v>
      </c>
      <c r="M26" s="43">
        <v>0</v>
      </c>
      <c r="N26" s="43">
        <v>0</v>
      </c>
      <c r="O26" s="43">
        <v>0</v>
      </c>
      <c r="P26" s="43">
        <v>0</v>
      </c>
      <c r="Q26" s="43">
        <v>64</v>
      </c>
      <c r="R26" s="46">
        <f t="shared" si="9"/>
        <v>112</v>
      </c>
      <c r="S26" s="84">
        <f t="shared" si="2"/>
        <v>0.42168674698795183</v>
      </c>
      <c r="T26" s="94">
        <v>38</v>
      </c>
    </row>
    <row r="27" spans="1:20" s="38" customFormat="1" ht="19.5" customHeight="1">
      <c r="A27" s="37">
        <v>3</v>
      </c>
      <c r="B27" s="67" t="s">
        <v>93</v>
      </c>
      <c r="C27" s="41">
        <f>+D27+E27</f>
        <v>154</v>
      </c>
      <c r="D27" s="43">
        <v>96</v>
      </c>
      <c r="E27" s="43">
        <v>58</v>
      </c>
      <c r="F27" s="43">
        <v>0</v>
      </c>
      <c r="G27" s="43">
        <v>0</v>
      </c>
      <c r="H27" s="41">
        <f>+I27+Q27</f>
        <v>154</v>
      </c>
      <c r="I27" s="41">
        <f>+SUM(J27:P27)</f>
        <v>80</v>
      </c>
      <c r="J27" s="43">
        <v>43</v>
      </c>
      <c r="K27" s="43">
        <v>0</v>
      </c>
      <c r="L27" s="43">
        <v>37</v>
      </c>
      <c r="M27" s="43">
        <v>0</v>
      </c>
      <c r="N27" s="43">
        <v>0</v>
      </c>
      <c r="O27" s="43">
        <v>0</v>
      </c>
      <c r="P27" s="43">
        <v>0</v>
      </c>
      <c r="Q27" s="43">
        <v>74</v>
      </c>
      <c r="R27" s="46">
        <f t="shared" si="9"/>
        <v>111</v>
      </c>
      <c r="S27" s="84">
        <f t="shared" si="2"/>
        <v>0.5375</v>
      </c>
      <c r="T27" s="94">
        <v>24</v>
      </c>
    </row>
    <row r="28" spans="1:20" s="38" customFormat="1" ht="19.5" customHeight="1">
      <c r="A28" s="37">
        <v>4</v>
      </c>
      <c r="B28" s="67" t="s">
        <v>107</v>
      </c>
      <c r="C28" s="41">
        <f>+D28+E28</f>
        <v>128</v>
      </c>
      <c r="D28" s="43">
        <v>67</v>
      </c>
      <c r="E28" s="43">
        <v>61</v>
      </c>
      <c r="F28" s="43">
        <v>0</v>
      </c>
      <c r="G28" s="43">
        <v>0</v>
      </c>
      <c r="H28" s="41">
        <f>+I28+Q28</f>
        <v>128</v>
      </c>
      <c r="I28" s="41">
        <f>+SUM(J28:P28)</f>
        <v>72</v>
      </c>
      <c r="J28" s="43">
        <v>46</v>
      </c>
      <c r="K28" s="43">
        <v>1</v>
      </c>
      <c r="L28" s="43">
        <v>25</v>
      </c>
      <c r="M28" s="43">
        <v>0</v>
      </c>
      <c r="N28" s="43">
        <v>0</v>
      </c>
      <c r="O28" s="43">
        <v>0</v>
      </c>
      <c r="P28" s="43">
        <v>0</v>
      </c>
      <c r="Q28" s="43">
        <v>56</v>
      </c>
      <c r="R28" s="46">
        <f t="shared" si="9"/>
        <v>81</v>
      </c>
      <c r="S28" s="84">
        <f t="shared" si="2"/>
        <v>0.6527777777777778</v>
      </c>
      <c r="T28" s="94">
        <v>34</v>
      </c>
    </row>
    <row r="29" spans="1:20" s="38" customFormat="1" ht="19.5" customHeight="1">
      <c r="A29" s="37">
        <v>5</v>
      </c>
      <c r="B29" s="67" t="s">
        <v>82</v>
      </c>
      <c r="C29" s="41">
        <f>+D29+E29</f>
        <v>169</v>
      </c>
      <c r="D29" s="43">
        <v>75</v>
      </c>
      <c r="E29" s="43">
        <v>94</v>
      </c>
      <c r="F29" s="43">
        <v>2</v>
      </c>
      <c r="G29" s="43">
        <v>0</v>
      </c>
      <c r="H29" s="41">
        <f>+I29+Q29</f>
        <v>167</v>
      </c>
      <c r="I29" s="41">
        <f>+SUM(J29:P29)</f>
        <v>107</v>
      </c>
      <c r="J29" s="43">
        <v>75</v>
      </c>
      <c r="K29" s="43">
        <v>1</v>
      </c>
      <c r="L29" s="43">
        <v>30</v>
      </c>
      <c r="M29" s="43">
        <v>0</v>
      </c>
      <c r="N29" s="43">
        <v>1</v>
      </c>
      <c r="O29" s="43">
        <v>0</v>
      </c>
      <c r="P29" s="43">
        <v>0</v>
      </c>
      <c r="Q29" s="43">
        <v>60</v>
      </c>
      <c r="R29" s="46">
        <f t="shared" si="9"/>
        <v>91</v>
      </c>
      <c r="S29" s="84">
        <f t="shared" si="2"/>
        <v>0.7102803738317757</v>
      </c>
      <c r="T29" s="94">
        <v>45</v>
      </c>
    </row>
    <row r="30" spans="1:20" s="38" customFormat="1" ht="19.5" customHeight="1">
      <c r="A30" s="37">
        <v>6</v>
      </c>
      <c r="B30" s="67" t="s">
        <v>134</v>
      </c>
      <c r="C30" s="41">
        <f>+D30+E30</f>
        <v>138</v>
      </c>
      <c r="D30" s="43">
        <v>85</v>
      </c>
      <c r="E30" s="43">
        <v>53</v>
      </c>
      <c r="F30" s="43">
        <v>0</v>
      </c>
      <c r="G30" s="43">
        <v>0</v>
      </c>
      <c r="H30" s="41">
        <f>+I30+Q30</f>
        <v>138</v>
      </c>
      <c r="I30" s="41">
        <f>+SUM(J30:P30)</f>
        <v>81</v>
      </c>
      <c r="J30" s="43">
        <v>43</v>
      </c>
      <c r="K30" s="43">
        <v>0</v>
      </c>
      <c r="L30" s="43">
        <v>38</v>
      </c>
      <c r="M30" s="43">
        <v>0</v>
      </c>
      <c r="N30" s="43">
        <v>0</v>
      </c>
      <c r="O30" s="43">
        <v>0</v>
      </c>
      <c r="P30" s="43">
        <v>0</v>
      </c>
      <c r="Q30" s="43">
        <v>57</v>
      </c>
      <c r="R30" s="46">
        <f t="shared" si="9"/>
        <v>95</v>
      </c>
      <c r="S30" s="84">
        <f t="shared" si="2"/>
        <v>0.5308641975308642</v>
      </c>
      <c r="T30" s="94">
        <v>29</v>
      </c>
    </row>
    <row r="31" spans="1:20" s="36" customFormat="1" ht="19.5" customHeight="1">
      <c r="A31" s="35">
        <v>2</v>
      </c>
      <c r="B31" s="68" t="s">
        <v>84</v>
      </c>
      <c r="C31" s="86">
        <f>+SUM(C32:C35)</f>
        <v>545</v>
      </c>
      <c r="D31" s="86">
        <f aca="true" t="shared" si="10" ref="D31:T31">+SUM(D32:D35)</f>
        <v>309</v>
      </c>
      <c r="E31" s="86">
        <f t="shared" si="10"/>
        <v>236</v>
      </c>
      <c r="F31" s="86">
        <f t="shared" si="10"/>
        <v>1</v>
      </c>
      <c r="G31" s="86">
        <f t="shared" si="10"/>
        <v>0</v>
      </c>
      <c r="H31" s="86">
        <f t="shared" si="10"/>
        <v>544</v>
      </c>
      <c r="I31" s="86">
        <f t="shared" si="10"/>
        <v>307</v>
      </c>
      <c r="J31" s="86">
        <f t="shared" si="10"/>
        <v>180</v>
      </c>
      <c r="K31" s="86">
        <f t="shared" si="10"/>
        <v>4</v>
      </c>
      <c r="L31" s="86">
        <f t="shared" si="10"/>
        <v>121</v>
      </c>
      <c r="M31" s="86">
        <f t="shared" si="10"/>
        <v>0</v>
      </c>
      <c r="N31" s="86">
        <f t="shared" si="10"/>
        <v>0</v>
      </c>
      <c r="O31" s="86">
        <f t="shared" si="10"/>
        <v>0</v>
      </c>
      <c r="P31" s="86">
        <f t="shared" si="10"/>
        <v>2</v>
      </c>
      <c r="Q31" s="86">
        <f t="shared" si="10"/>
        <v>237</v>
      </c>
      <c r="R31" s="86">
        <f t="shared" si="10"/>
        <v>360</v>
      </c>
      <c r="S31" s="84">
        <f t="shared" si="2"/>
        <v>0.5993485342019544</v>
      </c>
      <c r="T31" s="86">
        <f t="shared" si="10"/>
        <v>134</v>
      </c>
    </row>
    <row r="32" spans="1:20" s="38" customFormat="1" ht="19.5" customHeight="1">
      <c r="A32" s="37">
        <v>1</v>
      </c>
      <c r="B32" s="69" t="s">
        <v>135</v>
      </c>
      <c r="C32" s="41">
        <f>+D32+E32</f>
        <v>155</v>
      </c>
      <c r="D32" s="43">
        <v>100</v>
      </c>
      <c r="E32" s="43">
        <v>55</v>
      </c>
      <c r="F32" s="43">
        <v>0</v>
      </c>
      <c r="G32" s="43">
        <v>0</v>
      </c>
      <c r="H32" s="41">
        <f>+I32+Q32</f>
        <v>155</v>
      </c>
      <c r="I32" s="41">
        <f>+SUM(J32:P32)</f>
        <v>82</v>
      </c>
      <c r="J32" s="43">
        <v>35</v>
      </c>
      <c r="K32" s="43">
        <v>1</v>
      </c>
      <c r="L32" s="43">
        <v>46</v>
      </c>
      <c r="M32" s="43">
        <v>0</v>
      </c>
      <c r="N32" s="43">
        <v>0</v>
      </c>
      <c r="O32" s="43">
        <v>0</v>
      </c>
      <c r="P32" s="43">
        <v>0</v>
      </c>
      <c r="Q32" s="43">
        <v>73</v>
      </c>
      <c r="R32" s="46">
        <f>+SUM(L32:Q32)</f>
        <v>119</v>
      </c>
      <c r="S32" s="84">
        <f t="shared" si="2"/>
        <v>0.43902439024390244</v>
      </c>
      <c r="T32" s="94">
        <v>38</v>
      </c>
    </row>
    <row r="33" spans="1:20" s="38" customFormat="1" ht="19.5" customHeight="1">
      <c r="A33" s="37">
        <v>2</v>
      </c>
      <c r="B33" s="69" t="s">
        <v>119</v>
      </c>
      <c r="C33" s="41">
        <f>+D33+E33</f>
        <v>132</v>
      </c>
      <c r="D33" s="43">
        <v>77</v>
      </c>
      <c r="E33" s="43">
        <v>55</v>
      </c>
      <c r="F33" s="43">
        <v>0</v>
      </c>
      <c r="G33" s="43">
        <v>0</v>
      </c>
      <c r="H33" s="41">
        <f>+I33+Q33</f>
        <v>132</v>
      </c>
      <c r="I33" s="41">
        <f>+SUM(J33:P33)</f>
        <v>70</v>
      </c>
      <c r="J33" s="43">
        <v>49</v>
      </c>
      <c r="K33" s="43">
        <v>0</v>
      </c>
      <c r="L33" s="43">
        <v>19</v>
      </c>
      <c r="M33" s="43">
        <v>0</v>
      </c>
      <c r="N33" s="43">
        <v>0</v>
      </c>
      <c r="O33" s="43">
        <v>0</v>
      </c>
      <c r="P33" s="43">
        <v>2</v>
      </c>
      <c r="Q33" s="43">
        <v>62</v>
      </c>
      <c r="R33" s="46">
        <f>+SUM(L33:Q33)</f>
        <v>83</v>
      </c>
      <c r="S33" s="84">
        <f t="shared" si="2"/>
        <v>0.7</v>
      </c>
      <c r="T33" s="94">
        <v>38</v>
      </c>
    </row>
    <row r="34" spans="1:20" s="38" customFormat="1" ht="19.5" customHeight="1">
      <c r="A34" s="37">
        <v>3</v>
      </c>
      <c r="B34" s="69" t="s">
        <v>86</v>
      </c>
      <c r="C34" s="41">
        <f>+D34+E34</f>
        <v>129</v>
      </c>
      <c r="D34" s="43">
        <v>70</v>
      </c>
      <c r="E34" s="43">
        <v>59</v>
      </c>
      <c r="F34" s="43">
        <v>1</v>
      </c>
      <c r="G34" s="43">
        <v>0</v>
      </c>
      <c r="H34" s="41">
        <f>+I34+Q34</f>
        <v>128</v>
      </c>
      <c r="I34" s="41">
        <f>+SUM(J34:P34)</f>
        <v>73</v>
      </c>
      <c r="J34" s="43">
        <v>45</v>
      </c>
      <c r="K34" s="43">
        <v>1</v>
      </c>
      <c r="L34" s="43">
        <v>27</v>
      </c>
      <c r="M34" s="43">
        <v>0</v>
      </c>
      <c r="N34" s="43">
        <v>0</v>
      </c>
      <c r="O34" s="43">
        <v>0</v>
      </c>
      <c r="P34" s="43">
        <v>0</v>
      </c>
      <c r="Q34" s="43">
        <v>55</v>
      </c>
      <c r="R34" s="46">
        <f>+SUM(L34:Q34)</f>
        <v>82</v>
      </c>
      <c r="S34" s="84">
        <f t="shared" si="2"/>
        <v>0.6301369863013698</v>
      </c>
      <c r="T34" s="94">
        <v>29</v>
      </c>
    </row>
    <row r="35" spans="1:20" s="38" customFormat="1" ht="19.5" customHeight="1">
      <c r="A35" s="37">
        <v>4</v>
      </c>
      <c r="B35" s="69" t="s">
        <v>126</v>
      </c>
      <c r="C35" s="41">
        <f>+D35+E35</f>
        <v>129</v>
      </c>
      <c r="D35" s="43">
        <v>62</v>
      </c>
      <c r="E35" s="43">
        <v>67</v>
      </c>
      <c r="F35" s="43">
        <v>0</v>
      </c>
      <c r="G35" s="43">
        <v>0</v>
      </c>
      <c r="H35" s="41">
        <f>+I35+Q35</f>
        <v>129</v>
      </c>
      <c r="I35" s="41">
        <f>+SUM(J35:P35)</f>
        <v>82</v>
      </c>
      <c r="J35" s="43">
        <v>51</v>
      </c>
      <c r="K35" s="43">
        <v>2</v>
      </c>
      <c r="L35" s="43">
        <v>29</v>
      </c>
      <c r="M35" s="43">
        <v>0</v>
      </c>
      <c r="N35" s="43">
        <v>0</v>
      </c>
      <c r="O35" s="43">
        <v>0</v>
      </c>
      <c r="P35" s="43">
        <v>0</v>
      </c>
      <c r="Q35" s="43">
        <v>47</v>
      </c>
      <c r="R35" s="46">
        <f>+SUM(L35:Q35)</f>
        <v>76</v>
      </c>
      <c r="S35" s="84">
        <f t="shared" si="2"/>
        <v>0.6463414634146342</v>
      </c>
      <c r="T35" s="94">
        <v>29</v>
      </c>
    </row>
    <row r="36" spans="1:20" s="36" customFormat="1" ht="19.5" customHeight="1">
      <c r="A36" s="35">
        <v>3</v>
      </c>
      <c r="B36" s="68" t="s">
        <v>87</v>
      </c>
      <c r="C36" s="86">
        <f>+SUM(C37:C39)</f>
        <v>493</v>
      </c>
      <c r="D36" s="86">
        <f aca="true" t="shared" si="11" ref="D36:T36">+SUM(D37:D39)</f>
        <v>314</v>
      </c>
      <c r="E36" s="86">
        <f t="shared" si="11"/>
        <v>179</v>
      </c>
      <c r="F36" s="86">
        <f t="shared" si="11"/>
        <v>11</v>
      </c>
      <c r="G36" s="86">
        <f t="shared" si="11"/>
        <v>0</v>
      </c>
      <c r="H36" s="86">
        <f t="shared" si="11"/>
        <v>482</v>
      </c>
      <c r="I36" s="86">
        <f t="shared" si="11"/>
        <v>268</v>
      </c>
      <c r="J36" s="86">
        <f t="shared" si="11"/>
        <v>144</v>
      </c>
      <c r="K36" s="86">
        <f t="shared" si="11"/>
        <v>1</v>
      </c>
      <c r="L36" s="86">
        <f t="shared" si="11"/>
        <v>123</v>
      </c>
      <c r="M36" s="86">
        <f t="shared" si="11"/>
        <v>0</v>
      </c>
      <c r="N36" s="86">
        <f t="shared" si="11"/>
        <v>0</v>
      </c>
      <c r="O36" s="86">
        <f t="shared" si="11"/>
        <v>0</v>
      </c>
      <c r="P36" s="86">
        <f t="shared" si="11"/>
        <v>0</v>
      </c>
      <c r="Q36" s="86">
        <f t="shared" si="11"/>
        <v>214</v>
      </c>
      <c r="R36" s="86">
        <f t="shared" si="11"/>
        <v>337</v>
      </c>
      <c r="S36" s="84">
        <f t="shared" si="2"/>
        <v>0.5410447761194029</v>
      </c>
      <c r="T36" s="86">
        <f t="shared" si="11"/>
        <v>21</v>
      </c>
    </row>
    <row r="37" spans="1:20" s="38" customFormat="1" ht="19.5" customHeight="1">
      <c r="A37" s="37">
        <v>1</v>
      </c>
      <c r="B37" s="69" t="s">
        <v>90</v>
      </c>
      <c r="C37" s="41">
        <f>+D37+E37</f>
        <v>155</v>
      </c>
      <c r="D37" s="43">
        <v>101</v>
      </c>
      <c r="E37" s="43">
        <v>54</v>
      </c>
      <c r="F37" s="42">
        <v>8</v>
      </c>
      <c r="G37" s="43"/>
      <c r="H37" s="41">
        <f>+I37+Q37</f>
        <v>147</v>
      </c>
      <c r="I37" s="41">
        <f>+SUM(J37:P37)</f>
        <v>77</v>
      </c>
      <c r="J37" s="43">
        <v>39</v>
      </c>
      <c r="K37" s="43"/>
      <c r="L37" s="43">
        <v>38</v>
      </c>
      <c r="M37" s="43"/>
      <c r="N37" s="42"/>
      <c r="O37" s="43"/>
      <c r="P37" s="43"/>
      <c r="Q37" s="43">
        <v>70</v>
      </c>
      <c r="R37" s="46">
        <f>+SUM(L37:Q37)</f>
        <v>108</v>
      </c>
      <c r="S37" s="84">
        <f t="shared" si="2"/>
        <v>0.5064935064935064</v>
      </c>
      <c r="T37" s="94">
        <v>10</v>
      </c>
    </row>
    <row r="38" spans="1:20" s="38" customFormat="1" ht="19.5" customHeight="1">
      <c r="A38" s="37">
        <v>2</v>
      </c>
      <c r="B38" s="69" t="s">
        <v>89</v>
      </c>
      <c r="C38" s="41">
        <f>+D38+E38</f>
        <v>184</v>
      </c>
      <c r="D38" s="43">
        <v>139</v>
      </c>
      <c r="E38" s="43">
        <v>45</v>
      </c>
      <c r="F38" s="42"/>
      <c r="G38" s="43"/>
      <c r="H38" s="41">
        <f>+I38+Q38</f>
        <v>184</v>
      </c>
      <c r="I38" s="41">
        <f>+SUM(J38:P38)</f>
        <v>87</v>
      </c>
      <c r="J38" s="43">
        <v>41</v>
      </c>
      <c r="K38" s="43"/>
      <c r="L38" s="43">
        <v>46</v>
      </c>
      <c r="M38" s="43"/>
      <c r="N38" s="42"/>
      <c r="O38" s="43"/>
      <c r="P38" s="43"/>
      <c r="Q38" s="43">
        <v>97</v>
      </c>
      <c r="R38" s="46">
        <f>+SUM(L38:Q38)</f>
        <v>143</v>
      </c>
      <c r="S38" s="84">
        <f t="shared" si="2"/>
        <v>0.47126436781609193</v>
      </c>
      <c r="T38" s="94">
        <v>8</v>
      </c>
    </row>
    <row r="39" spans="1:20" s="38" customFormat="1" ht="19.5" customHeight="1">
      <c r="A39" s="37">
        <v>3</v>
      </c>
      <c r="B39" s="69" t="s">
        <v>88</v>
      </c>
      <c r="C39" s="41">
        <f>+D39+E39</f>
        <v>154</v>
      </c>
      <c r="D39" s="43">
        <v>74</v>
      </c>
      <c r="E39" s="43">
        <v>80</v>
      </c>
      <c r="F39" s="42">
        <v>3</v>
      </c>
      <c r="G39" s="43"/>
      <c r="H39" s="41">
        <f>+I39+Q39</f>
        <v>151</v>
      </c>
      <c r="I39" s="41">
        <f>+SUM(J39:P39)</f>
        <v>104</v>
      </c>
      <c r="J39" s="43">
        <v>64</v>
      </c>
      <c r="K39" s="43">
        <v>1</v>
      </c>
      <c r="L39" s="43">
        <v>39</v>
      </c>
      <c r="M39" s="43"/>
      <c r="N39" s="42"/>
      <c r="O39" s="43"/>
      <c r="P39" s="43"/>
      <c r="Q39" s="43">
        <v>47</v>
      </c>
      <c r="R39" s="46">
        <f>+SUM(L39:Q39)</f>
        <v>86</v>
      </c>
      <c r="S39" s="84">
        <f t="shared" si="2"/>
        <v>0.625</v>
      </c>
      <c r="T39" s="94">
        <v>3</v>
      </c>
    </row>
    <row r="40" spans="1:20" s="36" customFormat="1" ht="19.5" customHeight="1">
      <c r="A40" s="35">
        <v>4</v>
      </c>
      <c r="B40" s="68" t="s">
        <v>91</v>
      </c>
      <c r="C40" s="86">
        <f>+SUM(C41:C45)</f>
        <v>616</v>
      </c>
      <c r="D40" s="86">
        <f aca="true" t="shared" si="12" ref="D40:T40">+SUM(D41:D45)</f>
        <v>316</v>
      </c>
      <c r="E40" s="86">
        <f t="shared" si="12"/>
        <v>300</v>
      </c>
      <c r="F40" s="86">
        <f t="shared" si="12"/>
        <v>0</v>
      </c>
      <c r="G40" s="86">
        <f t="shared" si="12"/>
        <v>0</v>
      </c>
      <c r="H40" s="86">
        <f t="shared" si="12"/>
        <v>616</v>
      </c>
      <c r="I40" s="86">
        <f t="shared" si="12"/>
        <v>366</v>
      </c>
      <c r="J40" s="86">
        <f t="shared" si="12"/>
        <v>197</v>
      </c>
      <c r="K40" s="86">
        <f t="shared" si="12"/>
        <v>0</v>
      </c>
      <c r="L40" s="86">
        <f t="shared" si="12"/>
        <v>167</v>
      </c>
      <c r="M40" s="86">
        <f t="shared" si="12"/>
        <v>1</v>
      </c>
      <c r="N40" s="86">
        <f t="shared" si="12"/>
        <v>0</v>
      </c>
      <c r="O40" s="86">
        <f t="shared" si="12"/>
        <v>0</v>
      </c>
      <c r="P40" s="86">
        <f t="shared" si="12"/>
        <v>1</v>
      </c>
      <c r="Q40" s="86">
        <f t="shared" si="12"/>
        <v>250</v>
      </c>
      <c r="R40" s="86">
        <f t="shared" si="12"/>
        <v>419</v>
      </c>
      <c r="S40" s="84">
        <f t="shared" si="2"/>
        <v>0.5382513661202186</v>
      </c>
      <c r="T40" s="86">
        <f t="shared" si="12"/>
        <v>117</v>
      </c>
    </row>
    <row r="41" spans="1:20" s="38" customFormat="1" ht="19.5" customHeight="1">
      <c r="A41" s="37">
        <v>1</v>
      </c>
      <c r="B41" s="69" t="s">
        <v>128</v>
      </c>
      <c r="C41" s="41">
        <f>+D41+E41</f>
        <v>181</v>
      </c>
      <c r="D41" s="43">
        <v>97</v>
      </c>
      <c r="E41" s="43">
        <v>84</v>
      </c>
      <c r="F41" s="42"/>
      <c r="G41" s="43"/>
      <c r="H41" s="41">
        <f>+I41+Q41</f>
        <v>181</v>
      </c>
      <c r="I41" s="41">
        <f>+SUM(J41:P41)</f>
        <v>104</v>
      </c>
      <c r="J41" s="43">
        <v>38</v>
      </c>
      <c r="K41" s="43">
        <v>0</v>
      </c>
      <c r="L41" s="43">
        <v>66</v>
      </c>
      <c r="M41" s="43">
        <v>0</v>
      </c>
      <c r="N41" s="42">
        <v>0</v>
      </c>
      <c r="O41" s="43">
        <v>0</v>
      </c>
      <c r="P41" s="43">
        <v>0</v>
      </c>
      <c r="Q41" s="43">
        <v>77</v>
      </c>
      <c r="R41" s="46">
        <f>+SUM(L41:Q41)</f>
        <v>143</v>
      </c>
      <c r="S41" s="84">
        <f t="shared" si="2"/>
        <v>0.36538461538461536</v>
      </c>
      <c r="T41" s="94">
        <v>32</v>
      </c>
    </row>
    <row r="42" spans="1:20" s="38" customFormat="1" ht="19.5" customHeight="1">
      <c r="A42" s="37">
        <v>2</v>
      </c>
      <c r="B42" s="69" t="s">
        <v>94</v>
      </c>
      <c r="C42" s="41">
        <f>+D42+E42</f>
        <v>88</v>
      </c>
      <c r="D42" s="43">
        <v>39</v>
      </c>
      <c r="E42" s="43">
        <v>49</v>
      </c>
      <c r="F42" s="42"/>
      <c r="G42" s="43"/>
      <c r="H42" s="41">
        <f>+I42+Q42</f>
        <v>88</v>
      </c>
      <c r="I42" s="41">
        <f>+SUM(J42:P42)</f>
        <v>59</v>
      </c>
      <c r="J42" s="43">
        <v>43</v>
      </c>
      <c r="K42" s="43">
        <v>0</v>
      </c>
      <c r="L42" s="43">
        <v>16</v>
      </c>
      <c r="M42" s="43">
        <v>0</v>
      </c>
      <c r="N42" s="42">
        <v>0</v>
      </c>
      <c r="O42" s="43">
        <v>0</v>
      </c>
      <c r="P42" s="43">
        <v>0</v>
      </c>
      <c r="Q42" s="43">
        <v>29</v>
      </c>
      <c r="R42" s="46">
        <f>+SUM(L42:Q42)</f>
        <v>45</v>
      </c>
      <c r="S42" s="84">
        <f t="shared" si="2"/>
        <v>0.7288135593220338</v>
      </c>
      <c r="T42" s="94">
        <v>9</v>
      </c>
    </row>
    <row r="43" spans="1:20" s="38" customFormat="1" ht="19.5" customHeight="1">
      <c r="A43" s="37">
        <v>3</v>
      </c>
      <c r="B43" s="69" t="s">
        <v>92</v>
      </c>
      <c r="C43" s="41">
        <f>+D43+E43</f>
        <v>186</v>
      </c>
      <c r="D43" s="43">
        <v>83</v>
      </c>
      <c r="E43" s="43">
        <v>103</v>
      </c>
      <c r="F43" s="42"/>
      <c r="G43" s="43"/>
      <c r="H43" s="41">
        <f>+I43+Q43</f>
        <v>186</v>
      </c>
      <c r="I43" s="41">
        <f>+SUM(J43:P43)</f>
        <v>116</v>
      </c>
      <c r="J43" s="43">
        <v>81</v>
      </c>
      <c r="K43" s="43">
        <v>0</v>
      </c>
      <c r="L43" s="43">
        <v>35</v>
      </c>
      <c r="M43" s="43">
        <v>0</v>
      </c>
      <c r="N43" s="42">
        <v>0</v>
      </c>
      <c r="O43" s="43">
        <v>0</v>
      </c>
      <c r="P43" s="43">
        <v>0</v>
      </c>
      <c r="Q43" s="43">
        <v>70</v>
      </c>
      <c r="R43" s="46">
        <f>+SUM(L43:Q43)</f>
        <v>105</v>
      </c>
      <c r="S43" s="84">
        <f t="shared" si="2"/>
        <v>0.6982758620689655</v>
      </c>
      <c r="T43" s="94">
        <v>46</v>
      </c>
    </row>
    <row r="44" spans="1:20" s="38" customFormat="1" ht="19.5" customHeight="1">
      <c r="A44" s="37">
        <v>4</v>
      </c>
      <c r="B44" s="69" t="s">
        <v>95</v>
      </c>
      <c r="C44" s="41">
        <f>+D44+E44</f>
        <v>161</v>
      </c>
      <c r="D44" s="43">
        <v>97</v>
      </c>
      <c r="E44" s="43">
        <v>64</v>
      </c>
      <c r="F44" s="42"/>
      <c r="G44" s="43"/>
      <c r="H44" s="41">
        <f>+I44+Q44</f>
        <v>161</v>
      </c>
      <c r="I44" s="41">
        <f>+SUM(J44:P44)</f>
        <v>87</v>
      </c>
      <c r="J44" s="43">
        <v>35</v>
      </c>
      <c r="K44" s="43">
        <v>0</v>
      </c>
      <c r="L44" s="43">
        <v>50</v>
      </c>
      <c r="M44" s="43">
        <v>1</v>
      </c>
      <c r="N44" s="42">
        <v>0</v>
      </c>
      <c r="O44" s="43">
        <v>0</v>
      </c>
      <c r="P44" s="43">
        <v>1</v>
      </c>
      <c r="Q44" s="43">
        <v>74</v>
      </c>
      <c r="R44" s="46">
        <f>+SUM(L44:Q44)</f>
        <v>126</v>
      </c>
      <c r="S44" s="84">
        <f t="shared" si="2"/>
        <v>0.40229885057471265</v>
      </c>
      <c r="T44" s="94">
        <v>30</v>
      </c>
    </row>
    <row r="45" spans="1:20" s="38" customFormat="1" ht="19.5" customHeight="1">
      <c r="A45" s="37">
        <v>5</v>
      </c>
      <c r="B45" s="69" t="s">
        <v>136</v>
      </c>
      <c r="C45" s="41">
        <f>+D45+E45</f>
        <v>0</v>
      </c>
      <c r="D45" s="43"/>
      <c r="E45" s="43"/>
      <c r="F45" s="42"/>
      <c r="G45" s="43"/>
      <c r="H45" s="41">
        <f>+I45+Q45</f>
        <v>0</v>
      </c>
      <c r="I45" s="41">
        <f>+SUM(J45:P45)</f>
        <v>0</v>
      </c>
      <c r="J45" s="43"/>
      <c r="K45" s="43"/>
      <c r="L45" s="43"/>
      <c r="M45" s="43"/>
      <c r="N45" s="42"/>
      <c r="O45" s="43"/>
      <c r="P45" s="43"/>
      <c r="Q45" s="43"/>
      <c r="R45" s="46">
        <f>+SUM(L45:Q45)</f>
        <v>0</v>
      </c>
      <c r="S45" s="84" t="e">
        <f t="shared" si="2"/>
        <v>#DIV/0!</v>
      </c>
      <c r="T45" s="94"/>
    </row>
    <row r="46" spans="1:20" s="36" customFormat="1" ht="19.5" customHeight="1">
      <c r="A46" s="35">
        <v>5</v>
      </c>
      <c r="B46" s="68" t="s">
        <v>96</v>
      </c>
      <c r="C46" s="86">
        <f aca="true" t="shared" si="13" ref="C46:T46">+SUM(C47:C51)</f>
        <v>482</v>
      </c>
      <c r="D46" s="86">
        <f t="shared" si="13"/>
        <v>228</v>
      </c>
      <c r="E46" s="86">
        <f t="shared" si="13"/>
        <v>254</v>
      </c>
      <c r="F46" s="86">
        <f t="shared" si="13"/>
        <v>4</v>
      </c>
      <c r="G46" s="86">
        <f t="shared" si="13"/>
        <v>0</v>
      </c>
      <c r="H46" s="86">
        <f t="shared" si="13"/>
        <v>478</v>
      </c>
      <c r="I46" s="86">
        <f t="shared" si="13"/>
        <v>295</v>
      </c>
      <c r="J46" s="86">
        <f t="shared" si="13"/>
        <v>180</v>
      </c>
      <c r="K46" s="86">
        <f t="shared" si="13"/>
        <v>0</v>
      </c>
      <c r="L46" s="86">
        <f t="shared" si="13"/>
        <v>115</v>
      </c>
      <c r="M46" s="86">
        <f t="shared" si="13"/>
        <v>0</v>
      </c>
      <c r="N46" s="86">
        <f t="shared" si="13"/>
        <v>0</v>
      </c>
      <c r="O46" s="86">
        <f t="shared" si="13"/>
        <v>0</v>
      </c>
      <c r="P46" s="86">
        <f t="shared" si="13"/>
        <v>0</v>
      </c>
      <c r="Q46" s="86">
        <f t="shared" si="13"/>
        <v>183</v>
      </c>
      <c r="R46" s="86">
        <f t="shared" si="13"/>
        <v>298</v>
      </c>
      <c r="S46" s="84">
        <f t="shared" si="2"/>
        <v>0.6101694915254238</v>
      </c>
      <c r="T46" s="86">
        <f t="shared" si="13"/>
        <v>123</v>
      </c>
    </row>
    <row r="47" spans="1:20" s="38" customFormat="1" ht="19.5" customHeight="1">
      <c r="A47" s="37" t="s">
        <v>25</v>
      </c>
      <c r="B47" s="69" t="s">
        <v>120</v>
      </c>
      <c r="C47" s="41">
        <f>+D47+E47</f>
        <v>84</v>
      </c>
      <c r="D47" s="43">
        <v>42</v>
      </c>
      <c r="E47" s="43">
        <v>42</v>
      </c>
      <c r="F47" s="42">
        <v>0</v>
      </c>
      <c r="G47" s="43">
        <v>0</v>
      </c>
      <c r="H47" s="41">
        <f>+I47+Q47</f>
        <v>84</v>
      </c>
      <c r="I47" s="41">
        <f>+SUM(J47:P47)</f>
        <v>46</v>
      </c>
      <c r="J47" s="43">
        <v>31</v>
      </c>
      <c r="K47" s="43">
        <v>0</v>
      </c>
      <c r="L47" s="43">
        <v>15</v>
      </c>
      <c r="M47" s="43">
        <v>0</v>
      </c>
      <c r="N47" s="42">
        <v>0</v>
      </c>
      <c r="O47" s="43">
        <v>0</v>
      </c>
      <c r="P47" s="43">
        <v>0</v>
      </c>
      <c r="Q47" s="43">
        <v>38</v>
      </c>
      <c r="R47" s="46">
        <f>+SUM(L47:Q47)</f>
        <v>53</v>
      </c>
      <c r="S47" s="84">
        <f t="shared" si="2"/>
        <v>0.6739130434782609</v>
      </c>
      <c r="T47" s="94">
        <v>25</v>
      </c>
    </row>
    <row r="48" spans="1:20" s="38" customFormat="1" ht="19.5" customHeight="1">
      <c r="A48" s="37" t="s">
        <v>26</v>
      </c>
      <c r="B48" s="69" t="s">
        <v>121</v>
      </c>
      <c r="C48" s="41">
        <f>+D48+E48</f>
        <v>62</v>
      </c>
      <c r="D48" s="43">
        <v>0</v>
      </c>
      <c r="E48" s="43">
        <v>62</v>
      </c>
      <c r="F48" s="42">
        <v>1</v>
      </c>
      <c r="G48" s="43">
        <v>0</v>
      </c>
      <c r="H48" s="41">
        <f>+I48+Q48</f>
        <v>61</v>
      </c>
      <c r="I48" s="41">
        <f>+SUM(J48:P48)</f>
        <v>61</v>
      </c>
      <c r="J48" s="43">
        <v>47</v>
      </c>
      <c r="K48" s="43">
        <v>0</v>
      </c>
      <c r="L48" s="43">
        <v>14</v>
      </c>
      <c r="M48" s="43">
        <v>0</v>
      </c>
      <c r="N48" s="42">
        <v>0</v>
      </c>
      <c r="O48" s="43">
        <v>0</v>
      </c>
      <c r="P48" s="43">
        <v>0</v>
      </c>
      <c r="Q48" s="43">
        <v>0</v>
      </c>
      <c r="R48" s="46">
        <f>+SUM(L48:Q48)</f>
        <v>14</v>
      </c>
      <c r="S48" s="84">
        <f t="shared" si="2"/>
        <v>0.7704918032786885</v>
      </c>
      <c r="T48" s="94"/>
    </row>
    <row r="49" spans="1:20" s="38" customFormat="1" ht="19.5" customHeight="1">
      <c r="A49" s="37" t="s">
        <v>27</v>
      </c>
      <c r="B49" s="69" t="s">
        <v>122</v>
      </c>
      <c r="C49" s="41">
        <f>+D49+E49</f>
        <v>79</v>
      </c>
      <c r="D49" s="43">
        <v>51</v>
      </c>
      <c r="E49" s="43">
        <v>28</v>
      </c>
      <c r="F49" s="42">
        <v>1</v>
      </c>
      <c r="G49" s="43">
        <v>0</v>
      </c>
      <c r="H49" s="41">
        <f>+I49+Q49</f>
        <v>78</v>
      </c>
      <c r="I49" s="41">
        <f>+SUM(J49:P49)</f>
        <v>37</v>
      </c>
      <c r="J49" s="43">
        <v>22</v>
      </c>
      <c r="K49" s="43">
        <v>0</v>
      </c>
      <c r="L49" s="43">
        <v>15</v>
      </c>
      <c r="M49" s="43">
        <v>0</v>
      </c>
      <c r="N49" s="42">
        <v>0</v>
      </c>
      <c r="O49" s="43">
        <v>0</v>
      </c>
      <c r="P49" s="43">
        <v>0</v>
      </c>
      <c r="Q49" s="43">
        <v>41</v>
      </c>
      <c r="R49" s="46">
        <f>+SUM(L49:Q49)</f>
        <v>56</v>
      </c>
      <c r="S49" s="84">
        <f t="shared" si="2"/>
        <v>0.5945945945945946</v>
      </c>
      <c r="T49" s="94">
        <v>26</v>
      </c>
    </row>
    <row r="50" spans="1:20" s="38" customFormat="1" ht="19.5" customHeight="1">
      <c r="A50" s="37" t="s">
        <v>34</v>
      </c>
      <c r="B50" s="69" t="s">
        <v>123</v>
      </c>
      <c r="C50" s="41">
        <f>+D50+E50</f>
        <v>132</v>
      </c>
      <c r="D50" s="43">
        <v>59</v>
      </c>
      <c r="E50" s="43">
        <v>73</v>
      </c>
      <c r="F50" s="42">
        <v>0</v>
      </c>
      <c r="G50" s="43">
        <v>0</v>
      </c>
      <c r="H50" s="41">
        <f>+I50+Q50</f>
        <v>132</v>
      </c>
      <c r="I50" s="41">
        <f>+SUM(J50:P50)</f>
        <v>79</v>
      </c>
      <c r="J50" s="43">
        <v>44</v>
      </c>
      <c r="K50" s="43">
        <v>0</v>
      </c>
      <c r="L50" s="43">
        <v>35</v>
      </c>
      <c r="M50" s="43">
        <v>0</v>
      </c>
      <c r="N50" s="42">
        <v>0</v>
      </c>
      <c r="O50" s="43">
        <v>0</v>
      </c>
      <c r="P50" s="43">
        <v>0</v>
      </c>
      <c r="Q50" s="43">
        <v>53</v>
      </c>
      <c r="R50" s="46">
        <f>+SUM(L50:Q50)</f>
        <v>88</v>
      </c>
      <c r="S50" s="84">
        <f t="shared" si="2"/>
        <v>0.5569620253164557</v>
      </c>
      <c r="T50" s="94">
        <v>31</v>
      </c>
    </row>
    <row r="51" spans="1:20" s="38" customFormat="1" ht="19.5" customHeight="1">
      <c r="A51" s="37" t="s">
        <v>36</v>
      </c>
      <c r="B51" s="69" t="s">
        <v>124</v>
      </c>
      <c r="C51" s="41">
        <f>+D51+E51</f>
        <v>125</v>
      </c>
      <c r="D51" s="43">
        <v>76</v>
      </c>
      <c r="E51" s="43">
        <v>49</v>
      </c>
      <c r="F51" s="42">
        <v>2</v>
      </c>
      <c r="G51" s="43">
        <v>0</v>
      </c>
      <c r="H51" s="41">
        <f>+I51+Q51</f>
        <v>123</v>
      </c>
      <c r="I51" s="41">
        <f>+SUM(J51:P51)</f>
        <v>72</v>
      </c>
      <c r="J51" s="43">
        <v>36</v>
      </c>
      <c r="K51" s="43">
        <v>0</v>
      </c>
      <c r="L51" s="43">
        <v>36</v>
      </c>
      <c r="M51" s="43">
        <v>0</v>
      </c>
      <c r="N51" s="42">
        <v>0</v>
      </c>
      <c r="O51" s="43">
        <v>0</v>
      </c>
      <c r="P51" s="43">
        <v>0</v>
      </c>
      <c r="Q51" s="43">
        <v>51</v>
      </c>
      <c r="R51" s="46">
        <f>+SUM(L51:Q51)</f>
        <v>87</v>
      </c>
      <c r="S51" s="84">
        <f t="shared" si="2"/>
        <v>0.5</v>
      </c>
      <c r="T51" s="94">
        <v>41</v>
      </c>
    </row>
    <row r="52" spans="1:20" s="36" customFormat="1" ht="19.5" customHeight="1">
      <c r="A52" s="35">
        <v>6</v>
      </c>
      <c r="B52" s="68" t="s">
        <v>97</v>
      </c>
      <c r="C52" s="86">
        <f>+SUM(C53:C56)</f>
        <v>604</v>
      </c>
      <c r="D52" s="86">
        <f aca="true" t="shared" si="14" ref="D52:Q52">+SUM(D53:D56)</f>
        <v>322</v>
      </c>
      <c r="E52" s="86">
        <f t="shared" si="14"/>
        <v>282</v>
      </c>
      <c r="F52" s="86">
        <f t="shared" si="14"/>
        <v>0</v>
      </c>
      <c r="G52" s="86">
        <f t="shared" si="14"/>
        <v>0</v>
      </c>
      <c r="H52" s="86">
        <f t="shared" si="14"/>
        <v>604</v>
      </c>
      <c r="I52" s="86">
        <f t="shared" si="14"/>
        <v>373</v>
      </c>
      <c r="J52" s="86">
        <f t="shared" si="14"/>
        <v>223</v>
      </c>
      <c r="K52" s="86">
        <f t="shared" si="14"/>
        <v>0</v>
      </c>
      <c r="L52" s="86">
        <f t="shared" si="14"/>
        <v>149</v>
      </c>
      <c r="M52" s="86">
        <f t="shared" si="14"/>
        <v>0</v>
      </c>
      <c r="N52" s="86">
        <f t="shared" si="14"/>
        <v>1</v>
      </c>
      <c r="O52" s="86">
        <f t="shared" si="14"/>
        <v>0</v>
      </c>
      <c r="P52" s="86">
        <f t="shared" si="14"/>
        <v>0</v>
      </c>
      <c r="Q52" s="86">
        <f t="shared" si="14"/>
        <v>231</v>
      </c>
      <c r="R52" s="86">
        <f>+SUM(R53:R56)</f>
        <v>381</v>
      </c>
      <c r="S52" s="84">
        <f t="shared" si="2"/>
        <v>0.5978552278820375</v>
      </c>
      <c r="T52" s="86">
        <f>+SUM(T53:T56)</f>
        <v>108</v>
      </c>
    </row>
    <row r="53" spans="1:20" s="38" customFormat="1" ht="19.5" customHeight="1">
      <c r="A53" s="37" t="s">
        <v>25</v>
      </c>
      <c r="B53" s="69" t="s">
        <v>98</v>
      </c>
      <c r="C53" s="45">
        <f>+D53+E53</f>
        <v>109</v>
      </c>
      <c r="D53" s="43">
        <v>61</v>
      </c>
      <c r="E53" s="43">
        <v>48</v>
      </c>
      <c r="F53" s="43">
        <v>0</v>
      </c>
      <c r="G53" s="43">
        <v>0</v>
      </c>
      <c r="H53" s="45">
        <f>+I53+Q53</f>
        <v>109</v>
      </c>
      <c r="I53" s="45">
        <f>+SUM(J53:P53)</f>
        <v>59</v>
      </c>
      <c r="J53" s="43">
        <v>34</v>
      </c>
      <c r="K53" s="43">
        <v>0</v>
      </c>
      <c r="L53" s="43">
        <v>25</v>
      </c>
      <c r="M53" s="43">
        <v>0</v>
      </c>
      <c r="N53" s="43">
        <v>0</v>
      </c>
      <c r="O53" s="43">
        <v>0</v>
      </c>
      <c r="P53" s="43">
        <v>0</v>
      </c>
      <c r="Q53" s="43">
        <v>50</v>
      </c>
      <c r="R53" s="46">
        <f>SUM(L53:Q53)</f>
        <v>75</v>
      </c>
      <c r="S53" s="84">
        <f t="shared" si="2"/>
        <v>0.576271186440678</v>
      </c>
      <c r="T53" s="94">
        <v>21</v>
      </c>
    </row>
    <row r="54" spans="1:20" s="38" customFormat="1" ht="19.5" customHeight="1">
      <c r="A54" s="37" t="s">
        <v>26</v>
      </c>
      <c r="B54" s="69" t="s">
        <v>125</v>
      </c>
      <c r="C54" s="45">
        <f>+D54+E54</f>
        <v>135</v>
      </c>
      <c r="D54" s="43">
        <v>74</v>
      </c>
      <c r="E54" s="43">
        <v>61</v>
      </c>
      <c r="F54" s="43">
        <v>0</v>
      </c>
      <c r="G54" s="43">
        <v>0</v>
      </c>
      <c r="H54" s="45">
        <f>+I54+Q54</f>
        <v>135</v>
      </c>
      <c r="I54" s="45">
        <f>+SUM(J54:P54)</f>
        <v>73</v>
      </c>
      <c r="J54" s="43">
        <v>50</v>
      </c>
      <c r="K54" s="43">
        <v>0</v>
      </c>
      <c r="L54" s="43">
        <v>23</v>
      </c>
      <c r="M54" s="43">
        <v>0</v>
      </c>
      <c r="N54" s="43">
        <v>0</v>
      </c>
      <c r="O54" s="43">
        <v>0</v>
      </c>
      <c r="P54" s="43">
        <v>0</v>
      </c>
      <c r="Q54" s="43">
        <v>62</v>
      </c>
      <c r="R54" s="46">
        <f>SUM(L54:Q54)</f>
        <v>85</v>
      </c>
      <c r="S54" s="84">
        <f t="shared" si="2"/>
        <v>0.684931506849315</v>
      </c>
      <c r="T54" s="94">
        <v>23</v>
      </c>
    </row>
    <row r="55" spans="1:20" s="38" customFormat="1" ht="19.5" customHeight="1">
      <c r="A55" s="37">
        <v>3</v>
      </c>
      <c r="B55" s="69" t="s">
        <v>99</v>
      </c>
      <c r="C55" s="45">
        <f>+D55+E55</f>
        <v>174</v>
      </c>
      <c r="D55" s="43">
        <v>92</v>
      </c>
      <c r="E55" s="43">
        <v>82</v>
      </c>
      <c r="F55" s="43">
        <v>0</v>
      </c>
      <c r="G55" s="43">
        <v>0</v>
      </c>
      <c r="H55" s="45">
        <f>+I55+Q55</f>
        <v>174</v>
      </c>
      <c r="I55" s="45">
        <f>+SUM(J55:P55)</f>
        <v>114</v>
      </c>
      <c r="J55" s="43">
        <v>72</v>
      </c>
      <c r="K55" s="43">
        <v>0</v>
      </c>
      <c r="L55" s="43">
        <v>41</v>
      </c>
      <c r="M55" s="43">
        <v>0</v>
      </c>
      <c r="N55" s="43">
        <v>1</v>
      </c>
      <c r="O55" s="43">
        <v>0</v>
      </c>
      <c r="P55" s="43">
        <v>0</v>
      </c>
      <c r="Q55" s="43">
        <v>60</v>
      </c>
      <c r="R55" s="46">
        <f>SUM(L55:Q55)</f>
        <v>102</v>
      </c>
      <c r="S55" s="84">
        <f t="shared" si="2"/>
        <v>0.631578947368421</v>
      </c>
      <c r="T55" s="94">
        <v>35</v>
      </c>
    </row>
    <row r="56" spans="1:20" s="38" customFormat="1" ht="19.5" customHeight="1">
      <c r="A56" s="37">
        <v>4</v>
      </c>
      <c r="B56" s="69" t="s">
        <v>137</v>
      </c>
      <c r="C56" s="45">
        <f>+D56+E56</f>
        <v>186</v>
      </c>
      <c r="D56" s="43">
        <v>95</v>
      </c>
      <c r="E56" s="43">
        <v>91</v>
      </c>
      <c r="F56" s="43">
        <v>0</v>
      </c>
      <c r="G56" s="43">
        <v>0</v>
      </c>
      <c r="H56" s="45">
        <f>+I56+Q56</f>
        <v>186</v>
      </c>
      <c r="I56" s="45">
        <f>+SUM(J56:P56)</f>
        <v>127</v>
      </c>
      <c r="J56" s="43">
        <v>67</v>
      </c>
      <c r="K56" s="43">
        <v>0</v>
      </c>
      <c r="L56" s="43">
        <v>60</v>
      </c>
      <c r="M56" s="43">
        <v>0</v>
      </c>
      <c r="N56" s="43">
        <v>0</v>
      </c>
      <c r="O56" s="43">
        <v>0</v>
      </c>
      <c r="P56" s="43">
        <v>0</v>
      </c>
      <c r="Q56" s="43">
        <v>59</v>
      </c>
      <c r="R56" s="46">
        <f>SUM(L56:Q56)</f>
        <v>119</v>
      </c>
      <c r="S56" s="84">
        <f t="shared" si="2"/>
        <v>0.5275590551181102</v>
      </c>
      <c r="T56" s="94">
        <v>29</v>
      </c>
    </row>
    <row r="57" spans="1:20" s="36" customFormat="1" ht="19.5" customHeight="1">
      <c r="A57" s="35">
        <v>7</v>
      </c>
      <c r="B57" s="68" t="s">
        <v>100</v>
      </c>
      <c r="C57" s="86">
        <f>+SUM(C58:C61)</f>
        <v>506</v>
      </c>
      <c r="D57" s="86">
        <f aca="true" t="shared" si="15" ref="D57:T57">+SUM(D58:D61)</f>
        <v>250</v>
      </c>
      <c r="E57" s="86">
        <f t="shared" si="15"/>
        <v>256</v>
      </c>
      <c r="F57" s="86">
        <f t="shared" si="15"/>
        <v>1</v>
      </c>
      <c r="G57" s="86">
        <f t="shared" si="15"/>
        <v>0</v>
      </c>
      <c r="H57" s="86">
        <f t="shared" si="15"/>
        <v>505</v>
      </c>
      <c r="I57" s="86">
        <f t="shared" si="15"/>
        <v>304</v>
      </c>
      <c r="J57" s="86">
        <f t="shared" si="15"/>
        <v>194</v>
      </c>
      <c r="K57" s="86">
        <f t="shared" si="15"/>
        <v>8</v>
      </c>
      <c r="L57" s="86">
        <f t="shared" si="15"/>
        <v>102</v>
      </c>
      <c r="M57" s="86">
        <f t="shared" si="15"/>
        <v>0</v>
      </c>
      <c r="N57" s="86">
        <f t="shared" si="15"/>
        <v>0</v>
      </c>
      <c r="O57" s="86">
        <f t="shared" si="15"/>
        <v>0</v>
      </c>
      <c r="P57" s="86">
        <f t="shared" si="15"/>
        <v>0</v>
      </c>
      <c r="Q57" s="86">
        <f t="shared" si="15"/>
        <v>201</v>
      </c>
      <c r="R57" s="86">
        <f t="shared" si="15"/>
        <v>303</v>
      </c>
      <c r="S57" s="84">
        <f t="shared" si="2"/>
        <v>0.6644736842105263</v>
      </c>
      <c r="T57" s="86">
        <f t="shared" si="15"/>
        <v>179</v>
      </c>
    </row>
    <row r="58" spans="1:20" s="38" customFormat="1" ht="19.5" customHeight="1">
      <c r="A58" s="37">
        <v>1</v>
      </c>
      <c r="B58" s="69" t="s">
        <v>138</v>
      </c>
      <c r="C58" s="41">
        <f>+D58+E58</f>
        <v>26</v>
      </c>
      <c r="D58" s="43">
        <v>9</v>
      </c>
      <c r="E58" s="43">
        <v>17</v>
      </c>
      <c r="F58" s="43">
        <v>0</v>
      </c>
      <c r="G58" s="43">
        <v>0</v>
      </c>
      <c r="H58" s="41">
        <f>+I58+Q58</f>
        <v>26</v>
      </c>
      <c r="I58" s="41">
        <f>+SUM(J58:P58)</f>
        <v>19</v>
      </c>
      <c r="J58" s="43">
        <v>18</v>
      </c>
      <c r="K58" s="43">
        <v>0</v>
      </c>
      <c r="L58" s="43">
        <v>1</v>
      </c>
      <c r="M58" s="43">
        <v>0</v>
      </c>
      <c r="N58" s="43">
        <v>0</v>
      </c>
      <c r="O58" s="43">
        <v>0</v>
      </c>
      <c r="P58" s="43">
        <v>0</v>
      </c>
      <c r="Q58" s="43">
        <v>7</v>
      </c>
      <c r="R58" s="46">
        <f>SUM(L58:Q58)</f>
        <v>8</v>
      </c>
      <c r="S58" s="84">
        <f t="shared" si="2"/>
        <v>0.9473684210526315</v>
      </c>
      <c r="T58" s="94">
        <v>7</v>
      </c>
    </row>
    <row r="59" spans="1:20" s="38" customFormat="1" ht="19.5" customHeight="1">
      <c r="A59" s="37">
        <v>2</v>
      </c>
      <c r="B59" s="69" t="s">
        <v>139</v>
      </c>
      <c r="C59" s="41">
        <f>+D59+E59</f>
        <v>139</v>
      </c>
      <c r="D59" s="43">
        <v>66</v>
      </c>
      <c r="E59" s="43">
        <v>73</v>
      </c>
      <c r="F59" s="43">
        <v>0</v>
      </c>
      <c r="G59" s="43">
        <v>0</v>
      </c>
      <c r="H59" s="41">
        <f>+I59+Q59</f>
        <v>139</v>
      </c>
      <c r="I59" s="41">
        <f>+SUM(J59:P59)</f>
        <v>84</v>
      </c>
      <c r="J59" s="43">
        <v>55</v>
      </c>
      <c r="K59" s="43">
        <v>2</v>
      </c>
      <c r="L59" s="43">
        <v>27</v>
      </c>
      <c r="M59" s="43">
        <v>0</v>
      </c>
      <c r="N59" s="43">
        <v>0</v>
      </c>
      <c r="O59" s="43">
        <v>0</v>
      </c>
      <c r="P59" s="43">
        <v>0</v>
      </c>
      <c r="Q59" s="43">
        <v>55</v>
      </c>
      <c r="R59" s="46">
        <f>SUM(L59:Q59)</f>
        <v>82</v>
      </c>
      <c r="S59" s="84">
        <f t="shared" si="2"/>
        <v>0.6785714285714286</v>
      </c>
      <c r="T59" s="94">
        <v>45</v>
      </c>
    </row>
    <row r="60" spans="1:20" s="38" customFormat="1" ht="19.5" customHeight="1">
      <c r="A60" s="37">
        <v>3</v>
      </c>
      <c r="B60" s="69" t="s">
        <v>140</v>
      </c>
      <c r="C60" s="41">
        <f>+D60+E60</f>
        <v>156</v>
      </c>
      <c r="D60" s="43">
        <v>68</v>
      </c>
      <c r="E60" s="43">
        <v>88</v>
      </c>
      <c r="F60" s="43">
        <v>1</v>
      </c>
      <c r="G60" s="43">
        <v>0</v>
      </c>
      <c r="H60" s="41">
        <f>+I60+Q60</f>
        <v>155</v>
      </c>
      <c r="I60" s="41">
        <f>+SUM(J60:P60)</f>
        <v>107</v>
      </c>
      <c r="J60" s="43">
        <v>66</v>
      </c>
      <c r="K60" s="43">
        <v>1</v>
      </c>
      <c r="L60" s="43">
        <v>40</v>
      </c>
      <c r="M60" s="43">
        <v>0</v>
      </c>
      <c r="N60" s="43">
        <v>0</v>
      </c>
      <c r="O60" s="43">
        <v>0</v>
      </c>
      <c r="P60" s="43">
        <v>0</v>
      </c>
      <c r="Q60" s="43">
        <v>48</v>
      </c>
      <c r="R60" s="46">
        <f>SUM(L60:Q60)</f>
        <v>88</v>
      </c>
      <c r="S60" s="84">
        <f t="shared" si="2"/>
        <v>0.6261682242990654</v>
      </c>
      <c r="T60" s="94">
        <v>84</v>
      </c>
    </row>
    <row r="61" spans="1:20" s="38" customFormat="1" ht="19.5" customHeight="1">
      <c r="A61" s="37">
        <v>4</v>
      </c>
      <c r="B61" s="69" t="s">
        <v>141</v>
      </c>
      <c r="C61" s="41">
        <f>+D61+E61</f>
        <v>185</v>
      </c>
      <c r="D61" s="43">
        <v>107</v>
      </c>
      <c r="E61" s="43">
        <v>78</v>
      </c>
      <c r="F61" s="43">
        <v>0</v>
      </c>
      <c r="G61" s="43">
        <v>0</v>
      </c>
      <c r="H61" s="41">
        <f>+I61+Q61</f>
        <v>185</v>
      </c>
      <c r="I61" s="41">
        <f>+SUM(J61:P61)</f>
        <v>94</v>
      </c>
      <c r="J61" s="43">
        <v>55</v>
      </c>
      <c r="K61" s="43">
        <v>5</v>
      </c>
      <c r="L61" s="43">
        <v>34</v>
      </c>
      <c r="M61" s="43">
        <v>0</v>
      </c>
      <c r="N61" s="43">
        <v>0</v>
      </c>
      <c r="O61" s="43">
        <v>0</v>
      </c>
      <c r="P61" s="43">
        <v>0</v>
      </c>
      <c r="Q61" s="43">
        <v>91</v>
      </c>
      <c r="R61" s="46">
        <f>SUM(L61:Q61)</f>
        <v>125</v>
      </c>
      <c r="S61" s="84">
        <f t="shared" si="2"/>
        <v>0.6382978723404256</v>
      </c>
      <c r="T61" s="94">
        <v>43</v>
      </c>
    </row>
    <row r="62" spans="1:20" s="36" customFormat="1" ht="19.5" customHeight="1">
      <c r="A62" s="35">
        <v>8</v>
      </c>
      <c r="B62" s="68" t="s">
        <v>101</v>
      </c>
      <c r="C62" s="86">
        <f>+SUM(C63:C66)</f>
        <v>515</v>
      </c>
      <c r="D62" s="86">
        <f aca="true" t="shared" si="16" ref="D62:T62">+SUM(D63:D66)</f>
        <v>229</v>
      </c>
      <c r="E62" s="86">
        <f t="shared" si="16"/>
        <v>286</v>
      </c>
      <c r="F62" s="86">
        <f t="shared" si="16"/>
        <v>3</v>
      </c>
      <c r="G62" s="86">
        <f t="shared" si="16"/>
        <v>0</v>
      </c>
      <c r="H62" s="86">
        <f t="shared" si="16"/>
        <v>512</v>
      </c>
      <c r="I62" s="86">
        <f t="shared" si="16"/>
        <v>344</v>
      </c>
      <c r="J62" s="86">
        <f t="shared" si="16"/>
        <v>217</v>
      </c>
      <c r="K62" s="86">
        <f t="shared" si="16"/>
        <v>3</v>
      </c>
      <c r="L62" s="86">
        <f t="shared" si="16"/>
        <v>123</v>
      </c>
      <c r="M62" s="86">
        <f t="shared" si="16"/>
        <v>1</v>
      </c>
      <c r="N62" s="86">
        <f t="shared" si="16"/>
        <v>0</v>
      </c>
      <c r="O62" s="86">
        <f t="shared" si="16"/>
        <v>0</v>
      </c>
      <c r="P62" s="86">
        <f t="shared" si="16"/>
        <v>0</v>
      </c>
      <c r="Q62" s="86">
        <f t="shared" si="16"/>
        <v>168</v>
      </c>
      <c r="R62" s="86">
        <f t="shared" si="16"/>
        <v>292</v>
      </c>
      <c r="S62" s="84">
        <f t="shared" si="2"/>
        <v>0.6395348837209303</v>
      </c>
      <c r="T62" s="86">
        <f t="shared" si="16"/>
        <v>76</v>
      </c>
    </row>
    <row r="63" spans="1:20" s="38" customFormat="1" ht="19.5" customHeight="1">
      <c r="A63" s="39" t="s">
        <v>25</v>
      </c>
      <c r="B63" s="70" t="s">
        <v>102</v>
      </c>
      <c r="C63" s="41">
        <f>+D63+E63</f>
        <v>181</v>
      </c>
      <c r="D63" s="43">
        <v>87</v>
      </c>
      <c r="E63" s="44">
        <v>94</v>
      </c>
      <c r="F63" s="42">
        <v>2</v>
      </c>
      <c r="G63" s="44">
        <v>0</v>
      </c>
      <c r="H63" s="41">
        <f>+I63+Q63</f>
        <v>179</v>
      </c>
      <c r="I63" s="41">
        <f>+SUM(J63:P63)</f>
        <v>115</v>
      </c>
      <c r="J63" s="44">
        <v>71</v>
      </c>
      <c r="K63" s="44">
        <v>1</v>
      </c>
      <c r="L63" s="44">
        <v>43</v>
      </c>
      <c r="M63" s="44">
        <v>0</v>
      </c>
      <c r="N63" s="42">
        <v>0</v>
      </c>
      <c r="O63" s="44">
        <v>0</v>
      </c>
      <c r="P63" s="44">
        <v>0</v>
      </c>
      <c r="Q63" s="44">
        <v>64</v>
      </c>
      <c r="R63" s="46">
        <f>+SUM(L63:Q63)</f>
        <v>107</v>
      </c>
      <c r="S63" s="84">
        <f t="shared" si="2"/>
        <v>0.6260869565217392</v>
      </c>
      <c r="T63" s="94">
        <v>27</v>
      </c>
    </row>
    <row r="64" spans="1:20" s="38" customFormat="1" ht="19.5" customHeight="1">
      <c r="A64" s="39" t="s">
        <v>26</v>
      </c>
      <c r="B64" s="70" t="s">
        <v>103</v>
      </c>
      <c r="C64" s="41">
        <f>+D64+E64</f>
        <v>109</v>
      </c>
      <c r="D64" s="43">
        <v>45</v>
      </c>
      <c r="E64" s="44">
        <v>64</v>
      </c>
      <c r="F64" s="42">
        <v>0</v>
      </c>
      <c r="G64" s="44">
        <v>0</v>
      </c>
      <c r="H64" s="41">
        <f>+I64+Q64</f>
        <v>109</v>
      </c>
      <c r="I64" s="41">
        <f>+SUM(J64:P64)</f>
        <v>68</v>
      </c>
      <c r="J64" s="44">
        <v>54</v>
      </c>
      <c r="K64" s="44">
        <v>0</v>
      </c>
      <c r="L64" s="44">
        <v>14</v>
      </c>
      <c r="M64" s="44">
        <v>0</v>
      </c>
      <c r="N64" s="42">
        <v>0</v>
      </c>
      <c r="O64" s="44">
        <v>0</v>
      </c>
      <c r="P64" s="44">
        <v>0</v>
      </c>
      <c r="Q64" s="44">
        <v>41</v>
      </c>
      <c r="R64" s="46">
        <f>+SUM(L64:Q64)</f>
        <v>55</v>
      </c>
      <c r="S64" s="84">
        <f t="shared" si="2"/>
        <v>0.7941176470588235</v>
      </c>
      <c r="T64" s="94">
        <v>22</v>
      </c>
    </row>
    <row r="65" spans="1:20" s="38" customFormat="1" ht="19.5" customHeight="1">
      <c r="A65" s="40" t="s">
        <v>27</v>
      </c>
      <c r="B65" s="71" t="s">
        <v>109</v>
      </c>
      <c r="C65" s="41">
        <f>+D65+E65</f>
        <v>175</v>
      </c>
      <c r="D65" s="44">
        <v>78</v>
      </c>
      <c r="E65" s="44">
        <v>97</v>
      </c>
      <c r="F65" s="42">
        <v>0</v>
      </c>
      <c r="G65" s="44">
        <v>0</v>
      </c>
      <c r="H65" s="41">
        <f>+I65+Q65</f>
        <v>175</v>
      </c>
      <c r="I65" s="41">
        <f>+SUM(J65:P65)</f>
        <v>127</v>
      </c>
      <c r="J65" s="44">
        <v>68</v>
      </c>
      <c r="K65" s="44">
        <v>1</v>
      </c>
      <c r="L65" s="44">
        <v>58</v>
      </c>
      <c r="M65" s="44">
        <v>0</v>
      </c>
      <c r="N65" s="42">
        <v>0</v>
      </c>
      <c r="O65" s="44">
        <v>0</v>
      </c>
      <c r="P65" s="44">
        <v>0</v>
      </c>
      <c r="Q65" s="44">
        <v>48</v>
      </c>
      <c r="R65" s="46">
        <f>+SUM(L65:Q65)</f>
        <v>106</v>
      </c>
      <c r="S65" s="84">
        <f t="shared" si="2"/>
        <v>0.5433070866141733</v>
      </c>
      <c r="T65" s="94">
        <v>19</v>
      </c>
    </row>
    <row r="66" spans="1:20" s="38" customFormat="1" ht="19.5" customHeight="1">
      <c r="A66" s="40" t="s">
        <v>34</v>
      </c>
      <c r="B66" s="71" t="s">
        <v>104</v>
      </c>
      <c r="C66" s="41">
        <f>+D66+E66</f>
        <v>50</v>
      </c>
      <c r="D66" s="44">
        <v>19</v>
      </c>
      <c r="E66" s="44">
        <v>31</v>
      </c>
      <c r="F66" s="42">
        <v>1</v>
      </c>
      <c r="G66" s="44">
        <v>0</v>
      </c>
      <c r="H66" s="41">
        <f>+I66+Q66</f>
        <v>49</v>
      </c>
      <c r="I66" s="41">
        <f>+SUM(J66:P66)</f>
        <v>34</v>
      </c>
      <c r="J66" s="44">
        <v>24</v>
      </c>
      <c r="K66" s="44">
        <v>1</v>
      </c>
      <c r="L66" s="44">
        <v>8</v>
      </c>
      <c r="M66" s="44">
        <v>1</v>
      </c>
      <c r="N66" s="42">
        <v>0</v>
      </c>
      <c r="O66" s="44">
        <v>0</v>
      </c>
      <c r="P66" s="44">
        <v>0</v>
      </c>
      <c r="Q66" s="44">
        <v>15</v>
      </c>
      <c r="R66" s="46">
        <f>+SUM(L66:Q66)</f>
        <v>24</v>
      </c>
      <c r="S66" s="84">
        <f t="shared" si="2"/>
        <v>0.7352941176470589</v>
      </c>
      <c r="T66" s="94">
        <v>8</v>
      </c>
    </row>
    <row r="67" spans="1:20" s="54" customFormat="1" ht="16.5" customHeight="1">
      <c r="A67" s="52"/>
      <c r="B67" s="52"/>
      <c r="C67" s="52"/>
      <c r="D67" s="52"/>
      <c r="E67" s="52"/>
      <c r="F67" s="52"/>
      <c r="G67" s="52"/>
      <c r="H67" s="52"/>
      <c r="I67" s="52"/>
      <c r="J67" s="52"/>
      <c r="K67" s="52"/>
      <c r="L67" s="52"/>
      <c r="M67" s="52"/>
      <c r="N67" s="161" t="str">
        <f>Sheet1!B7</f>
        <v>Thái Bình, ngày 06 tháng 03 năm 2019</v>
      </c>
      <c r="O67" s="161"/>
      <c r="P67" s="161"/>
      <c r="Q67" s="161"/>
      <c r="R67" s="161"/>
      <c r="S67" s="161"/>
      <c r="T67" s="99"/>
    </row>
    <row r="68" spans="1:20" s="57" customFormat="1" ht="19.5" customHeight="1">
      <c r="A68" s="55"/>
      <c r="B68" s="139" t="s">
        <v>3</v>
      </c>
      <c r="C68" s="139"/>
      <c r="D68" s="139"/>
      <c r="E68" s="139"/>
      <c r="F68" s="56"/>
      <c r="G68" s="56"/>
      <c r="H68" s="56"/>
      <c r="I68" s="56"/>
      <c r="J68" s="56"/>
      <c r="K68" s="56"/>
      <c r="L68" s="56"/>
      <c r="M68" s="56"/>
      <c r="N68" s="139" t="str">
        <f>Sheet1!B9</f>
        <v>CỤC TRƯỞNG</v>
      </c>
      <c r="O68" s="139"/>
      <c r="P68" s="139"/>
      <c r="Q68" s="139"/>
      <c r="R68" s="139"/>
      <c r="S68" s="139"/>
      <c r="T68" s="100"/>
    </row>
    <row r="69" spans="1:20" s="58" customFormat="1" ht="16.5">
      <c r="A69" s="53"/>
      <c r="B69" s="139"/>
      <c r="C69" s="139"/>
      <c r="D69" s="139"/>
      <c r="E69" s="139"/>
      <c r="F69" s="87"/>
      <c r="G69" s="87"/>
      <c r="H69" s="87"/>
      <c r="I69" s="87"/>
      <c r="J69" s="87"/>
      <c r="K69" s="87"/>
      <c r="L69" s="87"/>
      <c r="M69" s="87"/>
      <c r="N69" s="138"/>
      <c r="O69" s="138"/>
      <c r="P69" s="138"/>
      <c r="Q69" s="138"/>
      <c r="R69" s="138"/>
      <c r="S69" s="138"/>
      <c r="T69" s="138"/>
    </row>
    <row r="70" spans="1:20" s="58" customFormat="1" ht="16.5">
      <c r="A70" s="53"/>
      <c r="B70" s="139"/>
      <c r="C70" s="139"/>
      <c r="D70" s="139"/>
      <c r="E70" s="139"/>
      <c r="F70" s="87"/>
      <c r="G70" s="87"/>
      <c r="H70" s="87"/>
      <c r="I70" s="87"/>
      <c r="J70" s="87"/>
      <c r="K70" s="87"/>
      <c r="L70" s="87"/>
      <c r="M70" s="87"/>
      <c r="N70" s="138"/>
      <c r="O70" s="138"/>
      <c r="P70" s="138"/>
      <c r="Q70" s="138"/>
      <c r="R70" s="138"/>
      <c r="S70" s="138"/>
      <c r="T70" s="138"/>
    </row>
    <row r="71" spans="1:20" s="58" customFormat="1" ht="16.5">
      <c r="A71" s="53"/>
      <c r="B71" s="139"/>
      <c r="C71" s="139"/>
      <c r="D71" s="139"/>
      <c r="E71" s="139"/>
      <c r="F71" s="87"/>
      <c r="G71" s="87"/>
      <c r="H71" s="87"/>
      <c r="I71" s="87"/>
      <c r="J71" s="87"/>
      <c r="K71" s="87"/>
      <c r="L71" s="87"/>
      <c r="M71" s="87"/>
      <c r="N71" s="138"/>
      <c r="O71" s="138"/>
      <c r="P71" s="138"/>
      <c r="Q71" s="138"/>
      <c r="R71" s="138"/>
      <c r="S71" s="138"/>
      <c r="T71" s="138"/>
    </row>
    <row r="72" spans="1:20" s="58" customFormat="1" ht="15.75" customHeight="1">
      <c r="A72" s="88"/>
      <c r="B72" s="139"/>
      <c r="C72" s="139"/>
      <c r="D72" s="139"/>
      <c r="E72" s="139"/>
      <c r="F72" s="88"/>
      <c r="G72" s="88"/>
      <c r="H72" s="88"/>
      <c r="I72" s="88"/>
      <c r="J72" s="88"/>
      <c r="K72" s="88"/>
      <c r="L72" s="88"/>
      <c r="M72" s="88"/>
      <c r="N72" s="138"/>
      <c r="O72" s="138"/>
      <c r="P72" s="138"/>
      <c r="Q72" s="138"/>
      <c r="R72" s="138"/>
      <c r="S72" s="138"/>
      <c r="T72" s="138"/>
    </row>
    <row r="73" spans="1:20" s="58" customFormat="1" ht="16.5">
      <c r="A73" s="88"/>
      <c r="B73" s="139" t="str">
        <f>Sheet1!B5</f>
        <v>Hà Thành</v>
      </c>
      <c r="C73" s="139"/>
      <c r="D73" s="139"/>
      <c r="E73" s="139"/>
      <c r="F73" s="88"/>
      <c r="G73" s="88"/>
      <c r="H73" s="88"/>
      <c r="I73" s="88"/>
      <c r="J73" s="88"/>
      <c r="K73" s="88"/>
      <c r="L73" s="88"/>
      <c r="M73" s="88"/>
      <c r="N73" s="138" t="str">
        <f>Sheet1!B6</f>
        <v>Lê Thanh Tình</v>
      </c>
      <c r="O73" s="138"/>
      <c r="P73" s="138"/>
      <c r="Q73" s="138"/>
      <c r="R73" s="138"/>
      <c r="S73" s="138"/>
      <c r="T73" s="100"/>
    </row>
    <row r="74" spans="1:20" ht="15.75" customHeight="1">
      <c r="A74" s="89"/>
      <c r="B74" s="89"/>
      <c r="C74" s="89"/>
      <c r="D74" s="89"/>
      <c r="E74" s="89"/>
      <c r="F74" s="89"/>
      <c r="G74" s="89"/>
      <c r="H74" s="89"/>
      <c r="I74" s="89"/>
      <c r="J74" s="89"/>
      <c r="K74" s="89"/>
      <c r="L74" s="89"/>
      <c r="M74" s="89"/>
      <c r="N74" s="89"/>
      <c r="O74" s="89"/>
      <c r="P74" s="89"/>
      <c r="Q74" s="64"/>
      <c r="R74" s="64"/>
      <c r="S74" s="64"/>
      <c r="T74" s="101"/>
    </row>
    <row r="75" spans="1:20" ht="15.75">
      <c r="A75" s="64"/>
      <c r="B75" s="64"/>
      <c r="C75" s="64"/>
      <c r="D75" s="64"/>
      <c r="E75" s="64"/>
      <c r="F75" s="64"/>
      <c r="G75" s="64"/>
      <c r="H75" s="64"/>
      <c r="I75" s="64"/>
      <c r="J75" s="64"/>
      <c r="K75" s="64"/>
      <c r="L75" s="64"/>
      <c r="M75" s="64"/>
      <c r="N75" s="64"/>
      <c r="O75" s="64"/>
      <c r="P75" s="64"/>
      <c r="Q75" s="64"/>
      <c r="R75" s="64"/>
      <c r="S75" s="64"/>
      <c r="T75" s="101"/>
    </row>
    <row r="76" spans="1:20" ht="15.75">
      <c r="A76" s="64"/>
      <c r="B76" s="64"/>
      <c r="C76" s="64"/>
      <c r="D76" s="64"/>
      <c r="E76" s="64"/>
      <c r="F76" s="64"/>
      <c r="G76" s="64"/>
      <c r="H76" s="64"/>
      <c r="I76" s="64"/>
      <c r="J76" s="64"/>
      <c r="K76" s="64"/>
      <c r="L76" s="64"/>
      <c r="M76" s="64"/>
      <c r="N76" s="64"/>
      <c r="O76" s="64"/>
      <c r="P76" s="64"/>
      <c r="Q76" s="64"/>
      <c r="R76" s="64"/>
      <c r="S76" s="64"/>
      <c r="T76" s="101"/>
    </row>
    <row r="77" spans="1:20" ht="15.75">
      <c r="A77" s="64"/>
      <c r="B77" s="64"/>
      <c r="C77" s="64"/>
      <c r="D77" s="64"/>
      <c r="E77" s="64"/>
      <c r="F77" s="64"/>
      <c r="G77" s="64"/>
      <c r="H77" s="64"/>
      <c r="I77" s="64"/>
      <c r="J77" s="64"/>
      <c r="K77" s="64"/>
      <c r="L77" s="64"/>
      <c r="M77" s="64"/>
      <c r="N77" s="64"/>
      <c r="O77" s="64"/>
      <c r="P77" s="64"/>
      <c r="Q77" s="64"/>
      <c r="R77" s="64"/>
      <c r="S77" s="64"/>
      <c r="T77" s="101"/>
    </row>
  </sheetData>
  <sheetProtection/>
  <protectedRanges>
    <protectedRange password="C71F" sqref="D14:E17" name="Range1_3_1_1"/>
  </protectedRanges>
  <mergeCells count="45">
    <mergeCell ref="E1:O1"/>
    <mergeCell ref="E2:O2"/>
    <mergeCell ref="E3:O3"/>
    <mergeCell ref="F6:F10"/>
    <mergeCell ref="G6:G10"/>
    <mergeCell ref="A2:D2"/>
    <mergeCell ref="A3:D3"/>
    <mergeCell ref="J8:P8"/>
    <mergeCell ref="P2:S2"/>
    <mergeCell ref="C7:C10"/>
    <mergeCell ref="P4:S4"/>
    <mergeCell ref="M9:M10"/>
    <mergeCell ref="B73:E73"/>
    <mergeCell ref="N67:S67"/>
    <mergeCell ref="N68:S68"/>
    <mergeCell ref="N73:S73"/>
    <mergeCell ref="B69:E69"/>
    <mergeCell ref="R6:R10"/>
    <mergeCell ref="S6:S10"/>
    <mergeCell ref="Q7:Q10"/>
    <mergeCell ref="N71:T71"/>
    <mergeCell ref="H6:Q6"/>
    <mergeCell ref="O9:O10"/>
    <mergeCell ref="L9:L10"/>
    <mergeCell ref="N9:N10"/>
    <mergeCell ref="P9:P10"/>
    <mergeCell ref="N69:T69"/>
    <mergeCell ref="D7:E8"/>
    <mergeCell ref="H7:H10"/>
    <mergeCell ref="I8:I10"/>
    <mergeCell ref="E9:E10"/>
    <mergeCell ref="B72:E72"/>
    <mergeCell ref="C6:E6"/>
    <mergeCell ref="B70:E70"/>
    <mergeCell ref="B68:E68"/>
    <mergeCell ref="N72:T72"/>
    <mergeCell ref="I7:P7"/>
    <mergeCell ref="K9:K10"/>
    <mergeCell ref="A11:B11"/>
    <mergeCell ref="J9:J10"/>
    <mergeCell ref="A12:B12"/>
    <mergeCell ref="A6:B10"/>
    <mergeCell ref="D9:D10"/>
    <mergeCell ref="N70:T70"/>
    <mergeCell ref="B71:E71"/>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Bui Dinh Ba</cp:lastModifiedBy>
  <cp:lastPrinted>2019-01-30T00:41:11Z</cp:lastPrinted>
  <dcterms:created xsi:type="dcterms:W3CDTF">2004-03-07T02:36:29Z</dcterms:created>
  <dcterms:modified xsi:type="dcterms:W3CDTF">2019-03-07T09:26:54Z</dcterms:modified>
  <cp:category/>
  <cp:version/>
  <cp:contentType/>
  <cp:contentStatus/>
</cp:coreProperties>
</file>